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173\Downloads\2026\For USB\"/>
    </mc:Choice>
  </mc:AlternateContent>
  <xr:revisionPtr revIDLastSave="0" documentId="8_{D047B6F5-3B49-477F-9792-4750B142DCB8}" xr6:coauthVersionLast="47" xr6:coauthVersionMax="47" xr10:uidLastSave="{00000000-0000-0000-0000-000000000000}"/>
  <bookViews>
    <workbookView xWindow="-108" yWindow="-108" windowWidth="23256" windowHeight="13176" activeTab="1" xr2:uid="{8406734F-899C-422E-8770-65437CB5377C}"/>
  </bookViews>
  <sheets>
    <sheet name="Cover" sheetId="1" r:id="rId1"/>
    <sheet name="Detailed calculation 2026-27" sheetId="2" r:id="rId2"/>
    <sheet name="Summary of MTEF calculations"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6" i="3" l="1"/>
  <c r="AF296" i="3"/>
  <c r="AE296" i="3"/>
  <c r="AD296" i="3"/>
  <c r="X296" i="3"/>
  <c r="W296" i="3"/>
  <c r="V296" i="3"/>
  <c r="U296" i="3"/>
  <c r="M296" i="3"/>
  <c r="N296" i="3"/>
  <c r="O296" i="3"/>
  <c r="L296" i="3"/>
  <c r="AG290" i="3"/>
  <c r="AF290" i="3"/>
  <c r="AE290" i="3"/>
  <c r="AD290" i="3"/>
  <c r="X290" i="3"/>
  <c r="W290" i="3"/>
  <c r="V290" i="3"/>
  <c r="U290" i="3"/>
  <c r="M290" i="3"/>
  <c r="N290" i="3"/>
  <c r="O290" i="3"/>
  <c r="L290" i="3"/>
  <c r="O291" i="3"/>
  <c r="AG291" i="3"/>
  <c r="AF291" i="3"/>
  <c r="AE291" i="3"/>
  <c r="AD291" i="3"/>
  <c r="X291" i="3"/>
  <c r="W291" i="3"/>
  <c r="V291" i="3"/>
  <c r="U291" i="3"/>
  <c r="N291" i="3"/>
  <c r="M291" i="3"/>
  <c r="L291" i="3"/>
  <c r="O289" i="3"/>
  <c r="N289" i="3"/>
  <c r="M289" i="3"/>
  <c r="L289" i="3"/>
  <c r="O288" i="3"/>
  <c r="N288" i="3"/>
  <c r="M288" i="3"/>
  <c r="L288" i="3"/>
  <c r="O287" i="3"/>
  <c r="N287" i="3"/>
  <c r="M287" i="3"/>
  <c r="L287" i="3"/>
  <c r="O286" i="3"/>
  <c r="N286" i="3"/>
  <c r="M286" i="3"/>
  <c r="L286" i="3"/>
  <c r="O285" i="3"/>
  <c r="N285" i="3"/>
  <c r="M285" i="3"/>
  <c r="L285" i="3"/>
  <c r="O284" i="3"/>
  <c r="N284" i="3"/>
  <c r="M284" i="3"/>
  <c r="L284" i="3"/>
  <c r="O283" i="3"/>
  <c r="N283" i="3"/>
  <c r="M283" i="3"/>
  <c r="L283" i="3"/>
  <c r="O282" i="3"/>
  <c r="N282" i="3"/>
  <c r="M282" i="3"/>
  <c r="L282" i="3"/>
  <c r="O281" i="3"/>
  <c r="N281" i="3"/>
  <c r="M281" i="3"/>
  <c r="L281" i="3"/>
  <c r="O280" i="3"/>
  <c r="N280" i="3"/>
  <c r="M280" i="3"/>
  <c r="L280" i="3"/>
  <c r="O279" i="3"/>
  <c r="N279" i="3"/>
  <c r="M279" i="3"/>
  <c r="L279" i="3"/>
  <c r="O278" i="3"/>
  <c r="N278" i="3"/>
  <c r="M278" i="3"/>
  <c r="L278" i="3"/>
  <c r="O277" i="3"/>
  <c r="N277" i="3"/>
  <c r="M277" i="3"/>
  <c r="L277" i="3"/>
  <c r="O276" i="3"/>
  <c r="N276" i="3"/>
  <c r="M276" i="3"/>
  <c r="L276" i="3"/>
  <c r="O275" i="3"/>
  <c r="N275" i="3"/>
  <c r="M275" i="3"/>
  <c r="L275" i="3"/>
  <c r="O274" i="3"/>
  <c r="N274" i="3"/>
  <c r="M274" i="3"/>
  <c r="L274" i="3"/>
  <c r="O273" i="3"/>
  <c r="N273" i="3"/>
  <c r="M273" i="3"/>
  <c r="L273" i="3"/>
  <c r="O272" i="3"/>
  <c r="N272" i="3"/>
  <c r="M272" i="3"/>
  <c r="L272" i="3"/>
  <c r="O271" i="3"/>
  <c r="N271" i="3"/>
  <c r="M271" i="3"/>
  <c r="L271" i="3"/>
  <c r="O270" i="3"/>
  <c r="N270" i="3"/>
  <c r="M270" i="3"/>
  <c r="L270" i="3"/>
  <c r="O269" i="3"/>
  <c r="N269" i="3"/>
  <c r="M269" i="3"/>
  <c r="L269" i="3"/>
  <c r="O268" i="3"/>
  <c r="N268" i="3"/>
  <c r="M268" i="3"/>
  <c r="L268" i="3"/>
  <c r="O267" i="3"/>
  <c r="N267" i="3"/>
  <c r="M267" i="3"/>
  <c r="L267" i="3"/>
  <c r="O266" i="3"/>
  <c r="N266" i="3"/>
  <c r="M266" i="3"/>
  <c r="L266" i="3"/>
  <c r="O265" i="3"/>
  <c r="N265" i="3"/>
  <c r="M265" i="3"/>
  <c r="L265" i="3"/>
  <c r="O264" i="3"/>
  <c r="N264" i="3"/>
  <c r="M264" i="3"/>
  <c r="L264" i="3"/>
  <c r="O263" i="3"/>
  <c r="N263" i="3"/>
  <c r="M263" i="3"/>
  <c r="L263" i="3"/>
  <c r="O262" i="3"/>
  <c r="N262" i="3"/>
  <c r="M262" i="3"/>
  <c r="L262" i="3"/>
  <c r="O261" i="3"/>
  <c r="N261" i="3"/>
  <c r="M261" i="3"/>
  <c r="L261" i="3"/>
  <c r="O260" i="3"/>
  <c r="N260" i="3"/>
  <c r="M260" i="3"/>
  <c r="L260" i="3"/>
  <c r="O256" i="3"/>
  <c r="N256" i="3"/>
  <c r="M256" i="3"/>
  <c r="L256" i="3"/>
  <c r="O255" i="3"/>
  <c r="N255" i="3"/>
  <c r="M255" i="3"/>
  <c r="L255" i="3"/>
  <c r="O254" i="3"/>
  <c r="N254" i="3"/>
  <c r="M254" i="3"/>
  <c r="L254" i="3"/>
  <c r="O253" i="3"/>
  <c r="N253" i="3"/>
  <c r="M253" i="3"/>
  <c r="L253" i="3"/>
  <c r="O252" i="3"/>
  <c r="N252" i="3"/>
  <c r="M252" i="3"/>
  <c r="L252" i="3"/>
  <c r="O251" i="3"/>
  <c r="N251" i="3"/>
  <c r="M251" i="3"/>
  <c r="L251" i="3"/>
  <c r="O250" i="3"/>
  <c r="N250" i="3"/>
  <c r="M250" i="3"/>
  <c r="L250" i="3"/>
  <c r="O249" i="3"/>
  <c r="N249" i="3"/>
  <c r="M249" i="3"/>
  <c r="L249" i="3"/>
  <c r="O248" i="3"/>
  <c r="N248" i="3"/>
  <c r="M248" i="3"/>
  <c r="L248" i="3"/>
  <c r="O247" i="3"/>
  <c r="N247" i="3"/>
  <c r="M247" i="3"/>
  <c r="L247" i="3"/>
  <c r="O246" i="3"/>
  <c r="N246" i="3"/>
  <c r="M246" i="3"/>
  <c r="L246" i="3"/>
  <c r="O245" i="3"/>
  <c r="N245" i="3"/>
  <c r="M245" i="3"/>
  <c r="L245" i="3"/>
  <c r="O244" i="3"/>
  <c r="N244" i="3"/>
  <c r="M244" i="3"/>
  <c r="L244" i="3"/>
  <c r="O243" i="3"/>
  <c r="N243" i="3"/>
  <c r="M243" i="3"/>
  <c r="L243" i="3"/>
  <c r="O242" i="3"/>
  <c r="N242" i="3"/>
  <c r="M242" i="3"/>
  <c r="L242" i="3"/>
  <c r="O241" i="3"/>
  <c r="N241" i="3"/>
  <c r="M241" i="3"/>
  <c r="L241" i="3"/>
  <c r="O240" i="3"/>
  <c r="N240" i="3"/>
  <c r="M240" i="3"/>
  <c r="L240" i="3"/>
  <c r="O239" i="3"/>
  <c r="N239" i="3"/>
  <c r="M239" i="3"/>
  <c r="L239" i="3"/>
  <c r="O238" i="3"/>
  <c r="N238" i="3"/>
  <c r="M238" i="3"/>
  <c r="L238" i="3"/>
  <c r="O237" i="3"/>
  <c r="N237" i="3"/>
  <c r="M237" i="3"/>
  <c r="L237" i="3"/>
  <c r="O236" i="3"/>
  <c r="N236" i="3"/>
  <c r="M236" i="3"/>
  <c r="L236" i="3"/>
  <c r="O235" i="3"/>
  <c r="N235" i="3"/>
  <c r="M235" i="3"/>
  <c r="L235" i="3"/>
  <c r="O231" i="3"/>
  <c r="N231" i="3"/>
  <c r="M231" i="3"/>
  <c r="L231" i="3"/>
  <c r="O230" i="3"/>
  <c r="N230" i="3"/>
  <c r="M230" i="3"/>
  <c r="L230" i="3"/>
  <c r="O229" i="3"/>
  <c r="N229" i="3"/>
  <c r="M229" i="3"/>
  <c r="L229" i="3"/>
  <c r="O228" i="3"/>
  <c r="N228" i="3"/>
  <c r="M228" i="3"/>
  <c r="L228" i="3"/>
  <c r="O227" i="3"/>
  <c r="N227" i="3"/>
  <c r="M227" i="3"/>
  <c r="L227" i="3"/>
  <c r="O226" i="3"/>
  <c r="N226" i="3"/>
  <c r="M226" i="3"/>
  <c r="L226" i="3"/>
  <c r="O225" i="3"/>
  <c r="N225" i="3"/>
  <c r="M225" i="3"/>
  <c r="L225" i="3"/>
  <c r="O224" i="3"/>
  <c r="N224" i="3"/>
  <c r="M224" i="3"/>
  <c r="L224" i="3"/>
  <c r="O223" i="3"/>
  <c r="N223" i="3"/>
  <c r="M223" i="3"/>
  <c r="L223" i="3"/>
  <c r="O222" i="3"/>
  <c r="N222" i="3"/>
  <c r="M222" i="3"/>
  <c r="L222" i="3"/>
  <c r="O221" i="3"/>
  <c r="N221" i="3"/>
  <c r="M221" i="3"/>
  <c r="L221" i="3"/>
  <c r="O220" i="3"/>
  <c r="N220" i="3"/>
  <c r="M220" i="3"/>
  <c r="L220" i="3"/>
  <c r="O219" i="3"/>
  <c r="N219" i="3"/>
  <c r="M219" i="3"/>
  <c r="L219" i="3"/>
  <c r="O218" i="3"/>
  <c r="N218" i="3"/>
  <c r="M218" i="3"/>
  <c r="L218" i="3"/>
  <c r="O217" i="3"/>
  <c r="N217" i="3"/>
  <c r="M217" i="3"/>
  <c r="L217" i="3"/>
  <c r="O216" i="3"/>
  <c r="N216" i="3"/>
  <c r="M216" i="3"/>
  <c r="L216" i="3"/>
  <c r="O215" i="3"/>
  <c r="N215" i="3"/>
  <c r="M215" i="3"/>
  <c r="L215" i="3"/>
  <c r="O214" i="3"/>
  <c r="N214" i="3"/>
  <c r="M214" i="3"/>
  <c r="L214" i="3"/>
  <c r="O213" i="3"/>
  <c r="N213" i="3"/>
  <c r="M213" i="3"/>
  <c r="L213" i="3"/>
  <c r="O212" i="3"/>
  <c r="N212" i="3"/>
  <c r="M212" i="3"/>
  <c r="L212" i="3"/>
  <c r="O211" i="3"/>
  <c r="N211" i="3"/>
  <c r="M211" i="3"/>
  <c r="L211" i="3"/>
  <c r="O210" i="3"/>
  <c r="N210" i="3"/>
  <c r="M210" i="3"/>
  <c r="L210" i="3"/>
  <c r="O209" i="3"/>
  <c r="N209" i="3"/>
  <c r="M209" i="3"/>
  <c r="L209" i="3"/>
  <c r="O208" i="3"/>
  <c r="N208" i="3"/>
  <c r="M208" i="3"/>
  <c r="L208" i="3"/>
  <c r="O207" i="3"/>
  <c r="N207" i="3"/>
  <c r="M207" i="3"/>
  <c r="L207" i="3"/>
  <c r="O206" i="3"/>
  <c r="N206" i="3"/>
  <c r="M206" i="3"/>
  <c r="L206" i="3"/>
  <c r="O205" i="3"/>
  <c r="N205" i="3"/>
  <c r="M205" i="3"/>
  <c r="L205" i="3"/>
  <c r="O204" i="3"/>
  <c r="N204" i="3"/>
  <c r="M204" i="3"/>
  <c r="L204" i="3"/>
  <c r="O203" i="3"/>
  <c r="N203" i="3"/>
  <c r="M203" i="3"/>
  <c r="L203" i="3"/>
  <c r="O202" i="3"/>
  <c r="N202" i="3"/>
  <c r="M202" i="3"/>
  <c r="L202" i="3"/>
  <c r="O201" i="3"/>
  <c r="N201" i="3"/>
  <c r="M201" i="3"/>
  <c r="L201" i="3"/>
  <c r="O197" i="3"/>
  <c r="N197" i="3"/>
  <c r="M197" i="3"/>
  <c r="L197" i="3"/>
  <c r="O196" i="3"/>
  <c r="N196" i="3"/>
  <c r="M196" i="3"/>
  <c r="L196" i="3"/>
  <c r="O195" i="3"/>
  <c r="N195" i="3"/>
  <c r="M195" i="3"/>
  <c r="L195" i="3"/>
  <c r="O194" i="3"/>
  <c r="N194" i="3"/>
  <c r="M194" i="3"/>
  <c r="L194" i="3"/>
  <c r="O193" i="3"/>
  <c r="N193" i="3"/>
  <c r="M193" i="3"/>
  <c r="L193" i="3"/>
  <c r="O192" i="3"/>
  <c r="N192" i="3"/>
  <c r="M192" i="3"/>
  <c r="L192" i="3"/>
  <c r="O191" i="3"/>
  <c r="N191" i="3"/>
  <c r="M191" i="3"/>
  <c r="L191" i="3"/>
  <c r="O190" i="3"/>
  <c r="N190" i="3"/>
  <c r="M190" i="3"/>
  <c r="L190" i="3"/>
  <c r="O189" i="3"/>
  <c r="N189" i="3"/>
  <c r="M189" i="3"/>
  <c r="L189" i="3"/>
  <c r="O188" i="3"/>
  <c r="N188" i="3"/>
  <c r="M188" i="3"/>
  <c r="L188" i="3"/>
  <c r="O187" i="3"/>
  <c r="N187" i="3"/>
  <c r="M187" i="3"/>
  <c r="L187" i="3"/>
  <c r="O186" i="3"/>
  <c r="N186" i="3"/>
  <c r="M186" i="3"/>
  <c r="L186" i="3"/>
  <c r="O185" i="3"/>
  <c r="N185" i="3"/>
  <c r="M185" i="3"/>
  <c r="L185" i="3"/>
  <c r="O184" i="3"/>
  <c r="N184" i="3"/>
  <c r="M184" i="3"/>
  <c r="L184" i="3"/>
  <c r="O183" i="3"/>
  <c r="N183" i="3"/>
  <c r="M183" i="3"/>
  <c r="L183" i="3"/>
  <c r="O182" i="3"/>
  <c r="N182" i="3"/>
  <c r="M182" i="3"/>
  <c r="L182" i="3"/>
  <c r="O181" i="3"/>
  <c r="N181" i="3"/>
  <c r="M181" i="3"/>
  <c r="L181" i="3"/>
  <c r="O180" i="3"/>
  <c r="N180" i="3"/>
  <c r="M180" i="3"/>
  <c r="L180" i="3"/>
  <c r="O179" i="3"/>
  <c r="N179" i="3"/>
  <c r="M179" i="3"/>
  <c r="L179" i="3"/>
  <c r="O178" i="3"/>
  <c r="N178" i="3"/>
  <c r="M178" i="3"/>
  <c r="L178" i="3"/>
  <c r="O174" i="3"/>
  <c r="N174" i="3"/>
  <c r="M174" i="3"/>
  <c r="L174" i="3"/>
  <c r="O173" i="3"/>
  <c r="N173" i="3"/>
  <c r="M173" i="3"/>
  <c r="L173" i="3"/>
  <c r="O172" i="3"/>
  <c r="N172" i="3"/>
  <c r="M172" i="3"/>
  <c r="L172" i="3"/>
  <c r="O171" i="3"/>
  <c r="N171" i="3"/>
  <c r="M171" i="3"/>
  <c r="L171" i="3"/>
  <c r="O170" i="3"/>
  <c r="N170" i="3"/>
  <c r="M170" i="3"/>
  <c r="L170" i="3"/>
  <c r="O169" i="3"/>
  <c r="N169" i="3"/>
  <c r="M169" i="3"/>
  <c r="L169" i="3"/>
  <c r="O168" i="3"/>
  <c r="N168" i="3"/>
  <c r="M168" i="3"/>
  <c r="L168" i="3"/>
  <c r="O167" i="3"/>
  <c r="N167" i="3"/>
  <c r="M167" i="3"/>
  <c r="L167" i="3"/>
  <c r="O166" i="3"/>
  <c r="N166" i="3"/>
  <c r="M166" i="3"/>
  <c r="L166" i="3"/>
  <c r="O165" i="3"/>
  <c r="N165" i="3"/>
  <c r="M165" i="3"/>
  <c r="L165" i="3"/>
  <c r="O164" i="3"/>
  <c r="N164" i="3"/>
  <c r="M164" i="3"/>
  <c r="L164" i="3"/>
  <c r="O163" i="3"/>
  <c r="N163" i="3"/>
  <c r="M163" i="3"/>
  <c r="L163" i="3"/>
  <c r="O162" i="3"/>
  <c r="N162" i="3"/>
  <c r="M162" i="3"/>
  <c r="L162" i="3"/>
  <c r="O161" i="3"/>
  <c r="N161" i="3"/>
  <c r="M161" i="3"/>
  <c r="L161" i="3"/>
  <c r="O160" i="3"/>
  <c r="N160" i="3"/>
  <c r="M160" i="3"/>
  <c r="L160" i="3"/>
  <c r="O159" i="3"/>
  <c r="N159" i="3"/>
  <c r="M159" i="3"/>
  <c r="L159" i="3"/>
  <c r="O158" i="3"/>
  <c r="N158" i="3"/>
  <c r="M158" i="3"/>
  <c r="L158" i="3"/>
  <c r="O157" i="3"/>
  <c r="N157" i="3"/>
  <c r="M157" i="3"/>
  <c r="L157" i="3"/>
  <c r="O156" i="3"/>
  <c r="N156" i="3"/>
  <c r="M156" i="3"/>
  <c r="L156" i="3"/>
  <c r="O155" i="3"/>
  <c r="N155" i="3"/>
  <c r="M155" i="3"/>
  <c r="L155" i="3"/>
  <c r="O154" i="3"/>
  <c r="N154" i="3"/>
  <c r="M154" i="3"/>
  <c r="L154" i="3"/>
  <c r="O153" i="3"/>
  <c r="N153" i="3"/>
  <c r="M153" i="3"/>
  <c r="L153" i="3"/>
  <c r="O152" i="3"/>
  <c r="N152" i="3"/>
  <c r="M152" i="3"/>
  <c r="L152" i="3"/>
  <c r="O151" i="3"/>
  <c r="N151" i="3"/>
  <c r="M151" i="3"/>
  <c r="L151" i="3"/>
  <c r="O150" i="3"/>
  <c r="N150" i="3"/>
  <c r="M150" i="3"/>
  <c r="L150" i="3"/>
  <c r="O149" i="3"/>
  <c r="N149" i="3"/>
  <c r="M149" i="3"/>
  <c r="L149" i="3"/>
  <c r="O148" i="3"/>
  <c r="N148" i="3"/>
  <c r="M148" i="3"/>
  <c r="L148" i="3"/>
  <c r="O144" i="3"/>
  <c r="N144" i="3"/>
  <c r="M144" i="3"/>
  <c r="L144" i="3"/>
  <c r="O143" i="3"/>
  <c r="N143" i="3"/>
  <c r="M143" i="3"/>
  <c r="L143" i="3"/>
  <c r="O142" i="3"/>
  <c r="N142" i="3"/>
  <c r="M142" i="3"/>
  <c r="L142" i="3"/>
  <c r="O141" i="3"/>
  <c r="N141" i="3"/>
  <c r="M141" i="3"/>
  <c r="L141" i="3"/>
  <c r="O140" i="3"/>
  <c r="N140" i="3"/>
  <c r="M140" i="3"/>
  <c r="L140" i="3"/>
  <c r="O139" i="3"/>
  <c r="N139" i="3"/>
  <c r="M139" i="3"/>
  <c r="L139" i="3"/>
  <c r="O138" i="3"/>
  <c r="N138" i="3"/>
  <c r="M138" i="3"/>
  <c r="L138" i="3"/>
  <c r="O137" i="3"/>
  <c r="N137" i="3"/>
  <c r="M137" i="3"/>
  <c r="L137" i="3"/>
  <c r="O136" i="3"/>
  <c r="N136" i="3"/>
  <c r="M136" i="3"/>
  <c r="L136" i="3"/>
  <c r="O135" i="3"/>
  <c r="N135" i="3"/>
  <c r="M135" i="3"/>
  <c r="L135" i="3"/>
  <c r="O134" i="3"/>
  <c r="N134" i="3"/>
  <c r="M134" i="3"/>
  <c r="L134" i="3"/>
  <c r="O133" i="3"/>
  <c r="N133" i="3"/>
  <c r="M133" i="3"/>
  <c r="L133" i="3"/>
  <c r="O132" i="3"/>
  <c r="N132" i="3"/>
  <c r="M132" i="3"/>
  <c r="L132" i="3"/>
  <c r="O131" i="3"/>
  <c r="N131" i="3"/>
  <c r="M131" i="3"/>
  <c r="L131" i="3"/>
  <c r="O130" i="3"/>
  <c r="N130" i="3"/>
  <c r="M130" i="3"/>
  <c r="L130" i="3"/>
  <c r="O129" i="3"/>
  <c r="N129" i="3"/>
  <c r="M129" i="3"/>
  <c r="L129" i="3"/>
  <c r="O128" i="3"/>
  <c r="N128" i="3"/>
  <c r="M128" i="3"/>
  <c r="L128" i="3"/>
  <c r="O127" i="3"/>
  <c r="N127" i="3"/>
  <c r="M127" i="3"/>
  <c r="L127" i="3"/>
  <c r="O126" i="3"/>
  <c r="N126" i="3"/>
  <c r="M126" i="3"/>
  <c r="L126" i="3"/>
  <c r="O125" i="3"/>
  <c r="N125" i="3"/>
  <c r="M125" i="3"/>
  <c r="L125" i="3"/>
  <c r="O124" i="3"/>
  <c r="N124" i="3"/>
  <c r="M124" i="3"/>
  <c r="L124" i="3"/>
  <c r="O123" i="3"/>
  <c r="N123" i="3"/>
  <c r="M123" i="3"/>
  <c r="L123" i="3"/>
  <c r="O122" i="3"/>
  <c r="N122" i="3"/>
  <c r="M122" i="3"/>
  <c r="L122" i="3"/>
  <c r="O121" i="3"/>
  <c r="N121" i="3"/>
  <c r="M121" i="3"/>
  <c r="L121" i="3"/>
  <c r="O120" i="3"/>
  <c r="N120" i="3"/>
  <c r="M120" i="3"/>
  <c r="L120" i="3"/>
  <c r="O119" i="3"/>
  <c r="N119" i="3"/>
  <c r="M119" i="3"/>
  <c r="L119" i="3"/>
  <c r="O118" i="3"/>
  <c r="N118" i="3"/>
  <c r="M118" i="3"/>
  <c r="L118" i="3"/>
  <c r="O117" i="3"/>
  <c r="N117" i="3"/>
  <c r="M117" i="3"/>
  <c r="L117" i="3"/>
  <c r="O116" i="3"/>
  <c r="N116" i="3"/>
  <c r="M116" i="3"/>
  <c r="L116" i="3"/>
  <c r="O115" i="3"/>
  <c r="N115" i="3"/>
  <c r="M115" i="3"/>
  <c r="L115" i="3"/>
  <c r="O114" i="3"/>
  <c r="N114" i="3"/>
  <c r="M114" i="3"/>
  <c r="L114" i="3"/>
  <c r="O113" i="3"/>
  <c r="N113" i="3"/>
  <c r="M113" i="3"/>
  <c r="L113" i="3"/>
  <c r="O112" i="3"/>
  <c r="N112" i="3"/>
  <c r="M112" i="3"/>
  <c r="L112" i="3"/>
  <c r="O111" i="3"/>
  <c r="N111" i="3"/>
  <c r="M111" i="3"/>
  <c r="L111" i="3"/>
  <c r="O110" i="3"/>
  <c r="N110" i="3"/>
  <c r="M110" i="3"/>
  <c r="L110" i="3"/>
  <c r="O109" i="3"/>
  <c r="N109" i="3"/>
  <c r="M109" i="3"/>
  <c r="L109" i="3"/>
  <c r="O108" i="3"/>
  <c r="N108" i="3"/>
  <c r="M108" i="3"/>
  <c r="L108" i="3"/>
  <c r="O107" i="3"/>
  <c r="N107" i="3"/>
  <c r="M107" i="3"/>
  <c r="L107" i="3"/>
  <c r="O106" i="3"/>
  <c r="N106" i="3"/>
  <c r="M106" i="3"/>
  <c r="L106" i="3"/>
  <c r="O105" i="3"/>
  <c r="N105" i="3"/>
  <c r="M105" i="3"/>
  <c r="L105" i="3"/>
  <c r="O104" i="3"/>
  <c r="N104" i="3"/>
  <c r="M104" i="3"/>
  <c r="L104" i="3"/>
  <c r="O103" i="3"/>
  <c r="N103" i="3"/>
  <c r="M103" i="3"/>
  <c r="L103" i="3"/>
  <c r="O102" i="3"/>
  <c r="N102" i="3"/>
  <c r="M102" i="3"/>
  <c r="L102" i="3"/>
  <c r="O101" i="3"/>
  <c r="N101" i="3"/>
  <c r="M101" i="3"/>
  <c r="L101" i="3"/>
  <c r="O100" i="3"/>
  <c r="N100" i="3"/>
  <c r="M100" i="3"/>
  <c r="L100" i="3"/>
  <c r="O99" i="3"/>
  <c r="N99" i="3"/>
  <c r="M99" i="3"/>
  <c r="L99" i="3"/>
  <c r="O98" i="3"/>
  <c r="N98" i="3"/>
  <c r="M98" i="3"/>
  <c r="L98" i="3"/>
  <c r="O97" i="3"/>
  <c r="N97" i="3"/>
  <c r="M97" i="3"/>
  <c r="L97" i="3"/>
  <c r="O96" i="3"/>
  <c r="N96" i="3"/>
  <c r="M96" i="3"/>
  <c r="L96" i="3"/>
  <c r="O95" i="3"/>
  <c r="N95" i="3"/>
  <c r="M95" i="3"/>
  <c r="L95" i="3"/>
  <c r="O94" i="3"/>
  <c r="N94" i="3"/>
  <c r="M94" i="3"/>
  <c r="L94" i="3"/>
  <c r="O93" i="3"/>
  <c r="N93" i="3"/>
  <c r="M93" i="3"/>
  <c r="L93" i="3"/>
  <c r="O92" i="3"/>
  <c r="N92" i="3"/>
  <c r="M92" i="3"/>
  <c r="L92" i="3"/>
  <c r="O91" i="3"/>
  <c r="N91" i="3"/>
  <c r="M91" i="3"/>
  <c r="L91" i="3"/>
  <c r="O87" i="3"/>
  <c r="N87" i="3"/>
  <c r="M87" i="3"/>
  <c r="L87" i="3"/>
  <c r="O86" i="3"/>
  <c r="N86" i="3"/>
  <c r="M86" i="3"/>
  <c r="L86" i="3"/>
  <c r="O85" i="3"/>
  <c r="N85" i="3"/>
  <c r="M85" i="3"/>
  <c r="L85" i="3"/>
  <c r="O84" i="3"/>
  <c r="N84" i="3"/>
  <c r="M84" i="3"/>
  <c r="L84" i="3"/>
  <c r="O83" i="3"/>
  <c r="N83" i="3"/>
  <c r="M83" i="3"/>
  <c r="L83" i="3"/>
  <c r="O82" i="3"/>
  <c r="N82" i="3"/>
  <c r="M82" i="3"/>
  <c r="L82" i="3"/>
  <c r="O81" i="3"/>
  <c r="N81" i="3"/>
  <c r="M81" i="3"/>
  <c r="L81" i="3"/>
  <c r="O80" i="3"/>
  <c r="N80" i="3"/>
  <c r="M80" i="3"/>
  <c r="L80" i="3"/>
  <c r="O79" i="3"/>
  <c r="N79" i="3"/>
  <c r="M79" i="3"/>
  <c r="L79" i="3"/>
  <c r="O78" i="3"/>
  <c r="N78" i="3"/>
  <c r="M78" i="3"/>
  <c r="L78" i="3"/>
  <c r="O77" i="3"/>
  <c r="N77" i="3"/>
  <c r="M77" i="3"/>
  <c r="L77" i="3"/>
  <c r="O73" i="3"/>
  <c r="N73" i="3"/>
  <c r="M73" i="3"/>
  <c r="L73" i="3"/>
  <c r="O72" i="3"/>
  <c r="N72" i="3"/>
  <c r="M72" i="3"/>
  <c r="L72" i="3"/>
  <c r="O71" i="3"/>
  <c r="N71" i="3"/>
  <c r="M71" i="3"/>
  <c r="L71" i="3"/>
  <c r="O70" i="3"/>
  <c r="N70" i="3"/>
  <c r="M70" i="3"/>
  <c r="L70" i="3"/>
  <c r="O69" i="3"/>
  <c r="N69" i="3"/>
  <c r="M69" i="3"/>
  <c r="L69" i="3"/>
  <c r="O68" i="3"/>
  <c r="N68" i="3"/>
  <c r="M68" i="3"/>
  <c r="L68" i="3"/>
  <c r="O67" i="3"/>
  <c r="N67" i="3"/>
  <c r="M67" i="3"/>
  <c r="L67" i="3"/>
  <c r="O66" i="3"/>
  <c r="N66" i="3"/>
  <c r="M66" i="3"/>
  <c r="L66" i="3"/>
  <c r="O65" i="3"/>
  <c r="N65" i="3"/>
  <c r="M65" i="3"/>
  <c r="L65" i="3"/>
  <c r="O64" i="3"/>
  <c r="N64" i="3"/>
  <c r="M64" i="3"/>
  <c r="L64" i="3"/>
  <c r="O63" i="3"/>
  <c r="N63" i="3"/>
  <c r="M63" i="3"/>
  <c r="L63" i="3"/>
  <c r="O62" i="3"/>
  <c r="N62" i="3"/>
  <c r="M62" i="3"/>
  <c r="L62" i="3"/>
  <c r="O61" i="3"/>
  <c r="N61" i="3"/>
  <c r="M61" i="3"/>
  <c r="L61" i="3"/>
  <c r="O60" i="3"/>
  <c r="N60" i="3"/>
  <c r="M60" i="3"/>
  <c r="L60" i="3"/>
  <c r="O59" i="3"/>
  <c r="N59" i="3"/>
  <c r="M59" i="3"/>
  <c r="L59" i="3"/>
  <c r="O58" i="3"/>
  <c r="N58" i="3"/>
  <c r="M58" i="3"/>
  <c r="L58" i="3"/>
  <c r="O57" i="3"/>
  <c r="N57" i="3"/>
  <c r="M57" i="3"/>
  <c r="L57" i="3"/>
  <c r="O56" i="3"/>
  <c r="N56" i="3"/>
  <c r="M56" i="3"/>
  <c r="L56" i="3"/>
  <c r="O55" i="3"/>
  <c r="N55" i="3"/>
  <c r="M55" i="3"/>
  <c r="L55" i="3"/>
  <c r="O54" i="3"/>
  <c r="N54" i="3"/>
  <c r="M54" i="3"/>
  <c r="L54" i="3"/>
  <c r="O53" i="3"/>
  <c r="N53" i="3"/>
  <c r="M53" i="3"/>
  <c r="L53" i="3"/>
  <c r="O52" i="3"/>
  <c r="N52" i="3"/>
  <c r="M52" i="3"/>
  <c r="L52" i="3"/>
  <c r="O51" i="3"/>
  <c r="N51" i="3"/>
  <c r="M51" i="3"/>
  <c r="L51" i="3"/>
  <c r="O47" i="3"/>
  <c r="N47" i="3"/>
  <c r="M47" i="3"/>
  <c r="L47" i="3"/>
  <c r="O46" i="3"/>
  <c r="N46" i="3"/>
  <c r="M46" i="3"/>
  <c r="L46" i="3"/>
  <c r="O45" i="3"/>
  <c r="N45" i="3"/>
  <c r="M45" i="3"/>
  <c r="L45" i="3"/>
  <c r="O44" i="3"/>
  <c r="N44" i="3"/>
  <c r="M44" i="3"/>
  <c r="L44" i="3"/>
  <c r="O43" i="3"/>
  <c r="N43" i="3"/>
  <c r="M43" i="3"/>
  <c r="L43" i="3"/>
  <c r="O42" i="3"/>
  <c r="N42" i="3"/>
  <c r="M42" i="3"/>
  <c r="L42" i="3"/>
  <c r="O41" i="3"/>
  <c r="N41" i="3"/>
  <c r="M41" i="3"/>
  <c r="L41" i="3"/>
  <c r="O40" i="3"/>
  <c r="N40" i="3"/>
  <c r="M40" i="3"/>
  <c r="L40" i="3"/>
  <c r="O39" i="3"/>
  <c r="N39" i="3"/>
  <c r="M39" i="3"/>
  <c r="L39" i="3"/>
  <c r="O38" i="3"/>
  <c r="N38" i="3"/>
  <c r="M38" i="3"/>
  <c r="L38" i="3"/>
  <c r="O37" i="3"/>
  <c r="N37" i="3"/>
  <c r="M37" i="3"/>
  <c r="L37" i="3"/>
  <c r="O36" i="3"/>
  <c r="N36" i="3"/>
  <c r="M36" i="3"/>
  <c r="L36" i="3"/>
  <c r="O35" i="3"/>
  <c r="N35" i="3"/>
  <c r="M35" i="3"/>
  <c r="L35" i="3"/>
  <c r="O34" i="3"/>
  <c r="N34" i="3"/>
  <c r="M34" i="3"/>
  <c r="L34" i="3"/>
  <c r="O33" i="3"/>
  <c r="N33" i="3"/>
  <c r="M33" i="3"/>
  <c r="L33" i="3"/>
  <c r="O32" i="3"/>
  <c r="N32" i="3"/>
  <c r="M32" i="3"/>
  <c r="L32" i="3"/>
  <c r="O31" i="3"/>
  <c r="N31" i="3"/>
  <c r="M31" i="3"/>
  <c r="L31" i="3"/>
  <c r="O30" i="3"/>
  <c r="N30" i="3"/>
  <c r="M30" i="3"/>
  <c r="L30" i="3"/>
  <c r="O29" i="3"/>
  <c r="N29" i="3"/>
  <c r="M29" i="3"/>
  <c r="L29" i="3"/>
  <c r="O28" i="3"/>
  <c r="N28" i="3"/>
  <c r="M28" i="3"/>
  <c r="L28" i="3"/>
  <c r="O27" i="3"/>
  <c r="N27" i="3"/>
  <c r="M27" i="3"/>
  <c r="L27" i="3"/>
  <c r="O26" i="3"/>
  <c r="N26" i="3"/>
  <c r="M26" i="3"/>
  <c r="L26" i="3"/>
  <c r="O25" i="3"/>
  <c r="N25" i="3"/>
  <c r="M25" i="3"/>
  <c r="L25" i="3"/>
  <c r="O24" i="3"/>
  <c r="N24" i="3"/>
  <c r="M24" i="3"/>
  <c r="L24" i="3"/>
  <c r="O23" i="3"/>
  <c r="N23" i="3"/>
  <c r="M23" i="3"/>
  <c r="L23" i="3"/>
  <c r="O22" i="3"/>
  <c r="N22" i="3"/>
  <c r="M22" i="3"/>
  <c r="L22" i="3"/>
  <c r="O21" i="3"/>
  <c r="N21" i="3"/>
  <c r="M21" i="3"/>
  <c r="L21" i="3"/>
  <c r="O20" i="3"/>
  <c r="N20" i="3"/>
  <c r="M20" i="3"/>
  <c r="L20" i="3"/>
  <c r="O19" i="3"/>
  <c r="N19" i="3"/>
  <c r="M19" i="3"/>
  <c r="L19" i="3"/>
  <c r="O18" i="3"/>
  <c r="N18" i="3"/>
  <c r="M18" i="3"/>
  <c r="L18" i="3"/>
  <c r="O17" i="3"/>
  <c r="N17" i="3"/>
  <c r="M17" i="3"/>
  <c r="L17" i="3"/>
  <c r="O16" i="3"/>
  <c r="N16" i="3"/>
  <c r="M16" i="3"/>
  <c r="L16" i="3"/>
  <c r="O15" i="3"/>
  <c r="N15" i="3"/>
  <c r="M15" i="3"/>
  <c r="L15" i="3"/>
  <c r="O14" i="3"/>
  <c r="N14" i="3"/>
  <c r="M14" i="3"/>
  <c r="L14" i="3"/>
  <c r="O13" i="3"/>
  <c r="N13" i="3"/>
  <c r="M13" i="3"/>
  <c r="L13" i="3"/>
  <c r="O12" i="3"/>
  <c r="N12" i="3"/>
  <c r="M12" i="3"/>
  <c r="L12" i="3"/>
  <c r="O11" i="3"/>
  <c r="N11" i="3"/>
  <c r="M11" i="3"/>
  <c r="L11" i="3"/>
  <c r="O10" i="3"/>
  <c r="N10" i="3"/>
  <c r="M10" i="3"/>
  <c r="M292" i="3"/>
  <c r="L10" i="3"/>
  <c r="X289" i="3"/>
  <c r="W289" i="3"/>
  <c r="V289" i="3"/>
  <c r="U289" i="3"/>
  <c r="X288" i="3"/>
  <c r="W288" i="3"/>
  <c r="V288" i="3"/>
  <c r="U288" i="3"/>
  <c r="X287" i="3"/>
  <c r="W287" i="3"/>
  <c r="V287" i="3"/>
  <c r="U287" i="3"/>
  <c r="X286" i="3"/>
  <c r="W286" i="3"/>
  <c r="V286" i="3"/>
  <c r="U286" i="3"/>
  <c r="X285" i="3"/>
  <c r="W285" i="3"/>
  <c r="V285" i="3"/>
  <c r="U285" i="3"/>
  <c r="X284" i="3"/>
  <c r="W284" i="3"/>
  <c r="V284" i="3"/>
  <c r="U284" i="3"/>
  <c r="X283" i="3"/>
  <c r="W283" i="3"/>
  <c r="V283" i="3"/>
  <c r="U283" i="3"/>
  <c r="X282" i="3"/>
  <c r="W282" i="3"/>
  <c r="V282" i="3"/>
  <c r="U282" i="3"/>
  <c r="X281" i="3"/>
  <c r="W281" i="3"/>
  <c r="V281" i="3"/>
  <c r="U281" i="3"/>
  <c r="X280" i="3"/>
  <c r="W280" i="3"/>
  <c r="V280" i="3"/>
  <c r="U280" i="3"/>
  <c r="X279" i="3"/>
  <c r="W279" i="3"/>
  <c r="V279" i="3"/>
  <c r="U279" i="3"/>
  <c r="X278" i="3"/>
  <c r="W278" i="3"/>
  <c r="V278" i="3"/>
  <c r="U278" i="3"/>
  <c r="X277" i="3"/>
  <c r="W277" i="3"/>
  <c r="V277" i="3"/>
  <c r="U277" i="3"/>
  <c r="X276" i="3"/>
  <c r="W276" i="3"/>
  <c r="V276" i="3"/>
  <c r="U276" i="3"/>
  <c r="X275" i="3"/>
  <c r="W275" i="3"/>
  <c r="V275" i="3"/>
  <c r="U275" i="3"/>
  <c r="X274" i="3"/>
  <c r="W274" i="3"/>
  <c r="V274" i="3"/>
  <c r="U274" i="3"/>
  <c r="X273" i="3"/>
  <c r="W273" i="3"/>
  <c r="V273" i="3"/>
  <c r="U273" i="3"/>
  <c r="X272" i="3"/>
  <c r="W272" i="3"/>
  <c r="V272" i="3"/>
  <c r="U272" i="3"/>
  <c r="X271" i="3"/>
  <c r="W271" i="3"/>
  <c r="V271" i="3"/>
  <c r="U271" i="3"/>
  <c r="X270" i="3"/>
  <c r="W270" i="3"/>
  <c r="V270" i="3"/>
  <c r="U270" i="3"/>
  <c r="X269" i="3"/>
  <c r="W269" i="3"/>
  <c r="V269" i="3"/>
  <c r="U269" i="3"/>
  <c r="X268" i="3"/>
  <c r="W268" i="3"/>
  <c r="V268" i="3"/>
  <c r="U268" i="3"/>
  <c r="X267" i="3"/>
  <c r="W267" i="3"/>
  <c r="V267" i="3"/>
  <c r="U267" i="3"/>
  <c r="X266" i="3"/>
  <c r="W266" i="3"/>
  <c r="V266" i="3"/>
  <c r="U266" i="3"/>
  <c r="X265" i="3"/>
  <c r="W265" i="3"/>
  <c r="V265" i="3"/>
  <c r="U265" i="3"/>
  <c r="X264" i="3"/>
  <c r="W264" i="3"/>
  <c r="V264" i="3"/>
  <c r="U264" i="3"/>
  <c r="X263" i="3"/>
  <c r="W263" i="3"/>
  <c r="V263" i="3"/>
  <c r="U263" i="3"/>
  <c r="X262" i="3"/>
  <c r="W262" i="3"/>
  <c r="V262" i="3"/>
  <c r="U262" i="3"/>
  <c r="X261" i="3"/>
  <c r="W261" i="3"/>
  <c r="V261" i="3"/>
  <c r="U261" i="3"/>
  <c r="X260" i="3"/>
  <c r="W260" i="3"/>
  <c r="V260" i="3"/>
  <c r="U260" i="3"/>
  <c r="X256" i="3"/>
  <c r="W256" i="3"/>
  <c r="V256" i="3"/>
  <c r="U256" i="3"/>
  <c r="X255" i="3"/>
  <c r="W255" i="3"/>
  <c r="V255" i="3"/>
  <c r="U255" i="3"/>
  <c r="X254" i="3"/>
  <c r="W254" i="3"/>
  <c r="V254" i="3"/>
  <c r="U254" i="3"/>
  <c r="X253" i="3"/>
  <c r="W253" i="3"/>
  <c r="V253" i="3"/>
  <c r="U253" i="3"/>
  <c r="X252" i="3"/>
  <c r="W252" i="3"/>
  <c r="V252" i="3"/>
  <c r="U252" i="3"/>
  <c r="X251" i="3"/>
  <c r="W251" i="3"/>
  <c r="V251" i="3"/>
  <c r="U251" i="3"/>
  <c r="X250" i="3"/>
  <c r="W250" i="3"/>
  <c r="V250" i="3"/>
  <c r="U250" i="3"/>
  <c r="X249" i="3"/>
  <c r="W249" i="3"/>
  <c r="V249" i="3"/>
  <c r="U249" i="3"/>
  <c r="X248" i="3"/>
  <c r="W248" i="3"/>
  <c r="V248" i="3"/>
  <c r="U248" i="3"/>
  <c r="X247" i="3"/>
  <c r="W247" i="3"/>
  <c r="V247" i="3"/>
  <c r="U247" i="3"/>
  <c r="X246" i="3"/>
  <c r="W246" i="3"/>
  <c r="V246" i="3"/>
  <c r="U246" i="3"/>
  <c r="X245" i="3"/>
  <c r="W245" i="3"/>
  <c r="V245" i="3"/>
  <c r="U245" i="3"/>
  <c r="X244" i="3"/>
  <c r="W244" i="3"/>
  <c r="V244" i="3"/>
  <c r="U244" i="3"/>
  <c r="X243" i="3"/>
  <c r="W243" i="3"/>
  <c r="V243" i="3"/>
  <c r="U243" i="3"/>
  <c r="X242" i="3"/>
  <c r="W242" i="3"/>
  <c r="V242" i="3"/>
  <c r="U242" i="3"/>
  <c r="X241" i="3"/>
  <c r="W241" i="3"/>
  <c r="V241" i="3"/>
  <c r="U241" i="3"/>
  <c r="X240" i="3"/>
  <c r="W240" i="3"/>
  <c r="V240" i="3"/>
  <c r="U240" i="3"/>
  <c r="X239" i="3"/>
  <c r="W239" i="3"/>
  <c r="V239" i="3"/>
  <c r="U239" i="3"/>
  <c r="X238" i="3"/>
  <c r="W238" i="3"/>
  <c r="V238" i="3"/>
  <c r="U238" i="3"/>
  <c r="X237" i="3"/>
  <c r="W237" i="3"/>
  <c r="V237" i="3"/>
  <c r="U237" i="3"/>
  <c r="X236" i="3"/>
  <c r="W236" i="3"/>
  <c r="V236" i="3"/>
  <c r="U236" i="3"/>
  <c r="X235" i="3"/>
  <c r="W235" i="3"/>
  <c r="V235" i="3"/>
  <c r="U235" i="3"/>
  <c r="X231" i="3"/>
  <c r="W231" i="3"/>
  <c r="V231" i="3"/>
  <c r="U231" i="3"/>
  <c r="X230" i="3"/>
  <c r="W230" i="3"/>
  <c r="V230" i="3"/>
  <c r="U230" i="3"/>
  <c r="X229" i="3"/>
  <c r="W229" i="3"/>
  <c r="V229" i="3"/>
  <c r="U229" i="3"/>
  <c r="X228" i="3"/>
  <c r="W228" i="3"/>
  <c r="V228" i="3"/>
  <c r="U228" i="3"/>
  <c r="X227" i="3"/>
  <c r="W227" i="3"/>
  <c r="V227" i="3"/>
  <c r="U227" i="3"/>
  <c r="X226" i="3"/>
  <c r="W226" i="3"/>
  <c r="V226" i="3"/>
  <c r="U226" i="3"/>
  <c r="X225" i="3"/>
  <c r="W225" i="3"/>
  <c r="V225" i="3"/>
  <c r="U225" i="3"/>
  <c r="X224" i="3"/>
  <c r="W224" i="3"/>
  <c r="V224" i="3"/>
  <c r="U224" i="3"/>
  <c r="X223" i="3"/>
  <c r="W223" i="3"/>
  <c r="V223" i="3"/>
  <c r="U223" i="3"/>
  <c r="X222" i="3"/>
  <c r="W222" i="3"/>
  <c r="V222" i="3"/>
  <c r="U222" i="3"/>
  <c r="X221" i="3"/>
  <c r="W221" i="3"/>
  <c r="V221" i="3"/>
  <c r="U221" i="3"/>
  <c r="X220" i="3"/>
  <c r="W220" i="3"/>
  <c r="V220" i="3"/>
  <c r="U220" i="3"/>
  <c r="X219" i="3"/>
  <c r="W219" i="3"/>
  <c r="V219" i="3"/>
  <c r="U219" i="3"/>
  <c r="X218" i="3"/>
  <c r="W218" i="3"/>
  <c r="V218" i="3"/>
  <c r="U218" i="3"/>
  <c r="X217" i="3"/>
  <c r="W217" i="3"/>
  <c r="V217" i="3"/>
  <c r="U217" i="3"/>
  <c r="X216" i="3"/>
  <c r="W216" i="3"/>
  <c r="V216" i="3"/>
  <c r="U216" i="3"/>
  <c r="X215" i="3"/>
  <c r="W215" i="3"/>
  <c r="V215" i="3"/>
  <c r="U215" i="3"/>
  <c r="X214" i="3"/>
  <c r="W214" i="3"/>
  <c r="V214" i="3"/>
  <c r="U214" i="3"/>
  <c r="X213" i="3"/>
  <c r="W213" i="3"/>
  <c r="V213" i="3"/>
  <c r="U213" i="3"/>
  <c r="X212" i="3"/>
  <c r="W212" i="3"/>
  <c r="V212" i="3"/>
  <c r="U212" i="3"/>
  <c r="X211" i="3"/>
  <c r="W211" i="3"/>
  <c r="V211" i="3"/>
  <c r="U211" i="3"/>
  <c r="X210" i="3"/>
  <c r="W210" i="3"/>
  <c r="V210" i="3"/>
  <c r="U210" i="3"/>
  <c r="X209" i="3"/>
  <c r="W209" i="3"/>
  <c r="V209" i="3"/>
  <c r="U209" i="3"/>
  <c r="X208" i="3"/>
  <c r="W208" i="3"/>
  <c r="V208" i="3"/>
  <c r="U208" i="3"/>
  <c r="X207" i="3"/>
  <c r="W207" i="3"/>
  <c r="V207" i="3"/>
  <c r="U207" i="3"/>
  <c r="X206" i="3"/>
  <c r="W206" i="3"/>
  <c r="V206" i="3"/>
  <c r="U206" i="3"/>
  <c r="X205" i="3"/>
  <c r="W205" i="3"/>
  <c r="V205" i="3"/>
  <c r="U205" i="3"/>
  <c r="X204" i="3"/>
  <c r="W204" i="3"/>
  <c r="V204" i="3"/>
  <c r="U204" i="3"/>
  <c r="X203" i="3"/>
  <c r="W203" i="3"/>
  <c r="V203" i="3"/>
  <c r="U203" i="3"/>
  <c r="X202" i="3"/>
  <c r="W202" i="3"/>
  <c r="V202" i="3"/>
  <c r="U202" i="3"/>
  <c r="X201" i="3"/>
  <c r="W201" i="3"/>
  <c r="V201" i="3"/>
  <c r="U201" i="3"/>
  <c r="X197" i="3"/>
  <c r="W197" i="3"/>
  <c r="V197" i="3"/>
  <c r="U197" i="3"/>
  <c r="X196" i="3"/>
  <c r="W196" i="3"/>
  <c r="V196" i="3"/>
  <c r="U196" i="3"/>
  <c r="X195" i="3"/>
  <c r="W195" i="3"/>
  <c r="V195" i="3"/>
  <c r="U195" i="3"/>
  <c r="X194" i="3"/>
  <c r="W194" i="3"/>
  <c r="V194" i="3"/>
  <c r="U194" i="3"/>
  <c r="X193" i="3"/>
  <c r="W193" i="3"/>
  <c r="V193" i="3"/>
  <c r="U193" i="3"/>
  <c r="X192" i="3"/>
  <c r="W192" i="3"/>
  <c r="V192" i="3"/>
  <c r="U192" i="3"/>
  <c r="X191" i="3"/>
  <c r="W191" i="3"/>
  <c r="V191" i="3"/>
  <c r="U191" i="3"/>
  <c r="X190" i="3"/>
  <c r="W190" i="3"/>
  <c r="V190" i="3"/>
  <c r="U190" i="3"/>
  <c r="X189" i="3"/>
  <c r="W189" i="3"/>
  <c r="V189" i="3"/>
  <c r="U189" i="3"/>
  <c r="X188" i="3"/>
  <c r="W188" i="3"/>
  <c r="V188" i="3"/>
  <c r="U188" i="3"/>
  <c r="X187" i="3"/>
  <c r="W187" i="3"/>
  <c r="V187" i="3"/>
  <c r="U187" i="3"/>
  <c r="X186" i="3"/>
  <c r="W186" i="3"/>
  <c r="V186" i="3"/>
  <c r="U186" i="3"/>
  <c r="X185" i="3"/>
  <c r="W185" i="3"/>
  <c r="V185" i="3"/>
  <c r="U185" i="3"/>
  <c r="X184" i="3"/>
  <c r="W184" i="3"/>
  <c r="V184" i="3"/>
  <c r="U184" i="3"/>
  <c r="X183" i="3"/>
  <c r="W183" i="3"/>
  <c r="V183" i="3"/>
  <c r="U183" i="3"/>
  <c r="X182" i="3"/>
  <c r="W182" i="3"/>
  <c r="V182" i="3"/>
  <c r="U182" i="3"/>
  <c r="X181" i="3"/>
  <c r="W181" i="3"/>
  <c r="V181" i="3"/>
  <c r="U181" i="3"/>
  <c r="X180" i="3"/>
  <c r="W180" i="3"/>
  <c r="V180" i="3"/>
  <c r="U180" i="3"/>
  <c r="X179" i="3"/>
  <c r="W179" i="3"/>
  <c r="V179" i="3"/>
  <c r="U179" i="3"/>
  <c r="X178" i="3"/>
  <c r="W178" i="3"/>
  <c r="V178" i="3"/>
  <c r="U178" i="3"/>
  <c r="X174" i="3"/>
  <c r="W174" i="3"/>
  <c r="V174" i="3"/>
  <c r="U174" i="3"/>
  <c r="X173" i="3"/>
  <c r="W173" i="3"/>
  <c r="V173" i="3"/>
  <c r="U173" i="3"/>
  <c r="X172" i="3"/>
  <c r="W172" i="3"/>
  <c r="V172" i="3"/>
  <c r="U172" i="3"/>
  <c r="X171" i="3"/>
  <c r="W171" i="3"/>
  <c r="V171" i="3"/>
  <c r="U171" i="3"/>
  <c r="X170" i="3"/>
  <c r="W170" i="3"/>
  <c r="V170" i="3"/>
  <c r="U170" i="3"/>
  <c r="X169" i="3"/>
  <c r="W169" i="3"/>
  <c r="V169" i="3"/>
  <c r="U169" i="3"/>
  <c r="X168" i="3"/>
  <c r="W168" i="3"/>
  <c r="V168" i="3"/>
  <c r="U168" i="3"/>
  <c r="X167" i="3"/>
  <c r="W167" i="3"/>
  <c r="V167" i="3"/>
  <c r="U167" i="3"/>
  <c r="X166" i="3"/>
  <c r="W166" i="3"/>
  <c r="V166" i="3"/>
  <c r="U166" i="3"/>
  <c r="X165" i="3"/>
  <c r="W165" i="3"/>
  <c r="V165" i="3"/>
  <c r="U165" i="3"/>
  <c r="X164" i="3"/>
  <c r="W164" i="3"/>
  <c r="V164" i="3"/>
  <c r="U164" i="3"/>
  <c r="X163" i="3"/>
  <c r="W163" i="3"/>
  <c r="V163" i="3"/>
  <c r="U163" i="3"/>
  <c r="X162" i="3"/>
  <c r="W162" i="3"/>
  <c r="V162" i="3"/>
  <c r="U162" i="3"/>
  <c r="X161" i="3"/>
  <c r="W161" i="3"/>
  <c r="V161" i="3"/>
  <c r="U161" i="3"/>
  <c r="X160" i="3"/>
  <c r="W160" i="3"/>
  <c r="V160" i="3"/>
  <c r="U160" i="3"/>
  <c r="X159" i="3"/>
  <c r="W159" i="3"/>
  <c r="V159" i="3"/>
  <c r="U159" i="3"/>
  <c r="X158" i="3"/>
  <c r="W158" i="3"/>
  <c r="V158" i="3"/>
  <c r="U158" i="3"/>
  <c r="X157" i="3"/>
  <c r="W157" i="3"/>
  <c r="V157" i="3"/>
  <c r="U157" i="3"/>
  <c r="X156" i="3"/>
  <c r="W156" i="3"/>
  <c r="V156" i="3"/>
  <c r="U156" i="3"/>
  <c r="X155" i="3"/>
  <c r="W155" i="3"/>
  <c r="V155" i="3"/>
  <c r="U155" i="3"/>
  <c r="X154" i="3"/>
  <c r="W154" i="3"/>
  <c r="V154" i="3"/>
  <c r="U154" i="3"/>
  <c r="X153" i="3"/>
  <c r="W153" i="3"/>
  <c r="V153" i="3"/>
  <c r="U153" i="3"/>
  <c r="X152" i="3"/>
  <c r="W152" i="3"/>
  <c r="V152" i="3"/>
  <c r="U152" i="3"/>
  <c r="X151" i="3"/>
  <c r="W151" i="3"/>
  <c r="V151" i="3"/>
  <c r="U151" i="3"/>
  <c r="X150" i="3"/>
  <c r="W150" i="3"/>
  <c r="V150" i="3"/>
  <c r="U150" i="3"/>
  <c r="X149" i="3"/>
  <c r="W149" i="3"/>
  <c r="V149" i="3"/>
  <c r="U149" i="3"/>
  <c r="X148" i="3"/>
  <c r="W148" i="3"/>
  <c r="V148" i="3"/>
  <c r="U148" i="3"/>
  <c r="X144" i="3"/>
  <c r="W144" i="3"/>
  <c r="V144" i="3"/>
  <c r="U144" i="3"/>
  <c r="X143" i="3"/>
  <c r="W143" i="3"/>
  <c r="V143" i="3"/>
  <c r="U143" i="3"/>
  <c r="X142" i="3"/>
  <c r="W142" i="3"/>
  <c r="V142" i="3"/>
  <c r="U142" i="3"/>
  <c r="X141" i="3"/>
  <c r="W141" i="3"/>
  <c r="V141" i="3"/>
  <c r="U141" i="3"/>
  <c r="X140" i="3"/>
  <c r="W140" i="3"/>
  <c r="V140" i="3"/>
  <c r="U140" i="3"/>
  <c r="X139" i="3"/>
  <c r="W139" i="3"/>
  <c r="V139" i="3"/>
  <c r="U139" i="3"/>
  <c r="X138" i="3"/>
  <c r="W138" i="3"/>
  <c r="V138" i="3"/>
  <c r="U138" i="3"/>
  <c r="X137" i="3"/>
  <c r="W137" i="3"/>
  <c r="V137" i="3"/>
  <c r="U137" i="3"/>
  <c r="X136" i="3"/>
  <c r="W136" i="3"/>
  <c r="V136" i="3"/>
  <c r="U136" i="3"/>
  <c r="X135" i="3"/>
  <c r="W135" i="3"/>
  <c r="V135" i="3"/>
  <c r="U135" i="3"/>
  <c r="X134" i="3"/>
  <c r="W134" i="3"/>
  <c r="V134" i="3"/>
  <c r="U134" i="3"/>
  <c r="X133" i="3"/>
  <c r="W133" i="3"/>
  <c r="V133" i="3"/>
  <c r="U133" i="3"/>
  <c r="X132" i="3"/>
  <c r="W132" i="3"/>
  <c r="V132" i="3"/>
  <c r="U132" i="3"/>
  <c r="X131" i="3"/>
  <c r="W131" i="3"/>
  <c r="V131" i="3"/>
  <c r="U131" i="3"/>
  <c r="X130" i="3"/>
  <c r="W130" i="3"/>
  <c r="V130" i="3"/>
  <c r="U130" i="3"/>
  <c r="X129" i="3"/>
  <c r="W129" i="3"/>
  <c r="V129" i="3"/>
  <c r="U129" i="3"/>
  <c r="X128" i="3"/>
  <c r="W128" i="3"/>
  <c r="V128" i="3"/>
  <c r="U128" i="3"/>
  <c r="X127" i="3"/>
  <c r="W127" i="3"/>
  <c r="V127" i="3"/>
  <c r="U127" i="3"/>
  <c r="X126" i="3"/>
  <c r="W126" i="3"/>
  <c r="V126" i="3"/>
  <c r="U126" i="3"/>
  <c r="X125" i="3"/>
  <c r="W125" i="3"/>
  <c r="V125" i="3"/>
  <c r="U125" i="3"/>
  <c r="X124" i="3"/>
  <c r="W124" i="3"/>
  <c r="V124" i="3"/>
  <c r="U124" i="3"/>
  <c r="X123" i="3"/>
  <c r="W123" i="3"/>
  <c r="V123" i="3"/>
  <c r="U123" i="3"/>
  <c r="X122" i="3"/>
  <c r="W122" i="3"/>
  <c r="V122" i="3"/>
  <c r="U122" i="3"/>
  <c r="X121" i="3"/>
  <c r="W121" i="3"/>
  <c r="V121" i="3"/>
  <c r="U121" i="3"/>
  <c r="X120" i="3"/>
  <c r="W120" i="3"/>
  <c r="V120" i="3"/>
  <c r="U120" i="3"/>
  <c r="X119" i="3"/>
  <c r="W119" i="3"/>
  <c r="V119" i="3"/>
  <c r="U119" i="3"/>
  <c r="X118" i="3"/>
  <c r="W118" i="3"/>
  <c r="V118" i="3"/>
  <c r="U118" i="3"/>
  <c r="X117" i="3"/>
  <c r="W117" i="3"/>
  <c r="V117" i="3"/>
  <c r="U117" i="3"/>
  <c r="X116" i="3"/>
  <c r="W116" i="3"/>
  <c r="V116" i="3"/>
  <c r="U116" i="3"/>
  <c r="X115" i="3"/>
  <c r="W115" i="3"/>
  <c r="V115" i="3"/>
  <c r="U115" i="3"/>
  <c r="X114" i="3"/>
  <c r="W114" i="3"/>
  <c r="V114" i="3"/>
  <c r="U114" i="3"/>
  <c r="X113" i="3"/>
  <c r="W113" i="3"/>
  <c r="V113" i="3"/>
  <c r="U113" i="3"/>
  <c r="X112" i="3"/>
  <c r="W112" i="3"/>
  <c r="V112" i="3"/>
  <c r="U112" i="3"/>
  <c r="X111" i="3"/>
  <c r="W111" i="3"/>
  <c r="V111" i="3"/>
  <c r="U111" i="3"/>
  <c r="X110" i="3"/>
  <c r="W110" i="3"/>
  <c r="V110" i="3"/>
  <c r="U110" i="3"/>
  <c r="X109" i="3"/>
  <c r="W109" i="3"/>
  <c r="V109" i="3"/>
  <c r="U109" i="3"/>
  <c r="X108" i="3"/>
  <c r="W108" i="3"/>
  <c r="V108" i="3"/>
  <c r="U108" i="3"/>
  <c r="X107" i="3"/>
  <c r="W107" i="3"/>
  <c r="V107" i="3"/>
  <c r="U107" i="3"/>
  <c r="X106" i="3"/>
  <c r="W106" i="3"/>
  <c r="V106" i="3"/>
  <c r="U106" i="3"/>
  <c r="X105" i="3"/>
  <c r="W105" i="3"/>
  <c r="V105" i="3"/>
  <c r="U105" i="3"/>
  <c r="X104" i="3"/>
  <c r="W104" i="3"/>
  <c r="V104" i="3"/>
  <c r="U104" i="3"/>
  <c r="X103" i="3"/>
  <c r="W103" i="3"/>
  <c r="V103" i="3"/>
  <c r="U103" i="3"/>
  <c r="X102" i="3"/>
  <c r="W102" i="3"/>
  <c r="V102" i="3"/>
  <c r="U102" i="3"/>
  <c r="X101" i="3"/>
  <c r="W101" i="3"/>
  <c r="V101" i="3"/>
  <c r="U101" i="3"/>
  <c r="X100" i="3"/>
  <c r="W100" i="3"/>
  <c r="V100" i="3"/>
  <c r="U100" i="3"/>
  <c r="X99" i="3"/>
  <c r="W99" i="3"/>
  <c r="V99" i="3"/>
  <c r="U99" i="3"/>
  <c r="X98" i="3"/>
  <c r="W98" i="3"/>
  <c r="V98" i="3"/>
  <c r="U98" i="3"/>
  <c r="X97" i="3"/>
  <c r="W97" i="3"/>
  <c r="V97" i="3"/>
  <c r="U97" i="3"/>
  <c r="X96" i="3"/>
  <c r="W96" i="3"/>
  <c r="V96" i="3"/>
  <c r="U96" i="3"/>
  <c r="X95" i="3"/>
  <c r="W95" i="3"/>
  <c r="V95" i="3"/>
  <c r="U95" i="3"/>
  <c r="X94" i="3"/>
  <c r="W94" i="3"/>
  <c r="V94" i="3"/>
  <c r="U94" i="3"/>
  <c r="X93" i="3"/>
  <c r="W93" i="3"/>
  <c r="V93" i="3"/>
  <c r="U93" i="3"/>
  <c r="X92" i="3"/>
  <c r="W92" i="3"/>
  <c r="V92" i="3"/>
  <c r="U92" i="3"/>
  <c r="X91" i="3"/>
  <c r="W91" i="3"/>
  <c r="V91" i="3"/>
  <c r="U91" i="3"/>
  <c r="X87" i="3"/>
  <c r="W87" i="3"/>
  <c r="V87" i="3"/>
  <c r="U87" i="3"/>
  <c r="X86" i="3"/>
  <c r="W86" i="3"/>
  <c r="V86" i="3"/>
  <c r="U86" i="3"/>
  <c r="X85" i="3"/>
  <c r="W85" i="3"/>
  <c r="V85" i="3"/>
  <c r="U85" i="3"/>
  <c r="X84" i="3"/>
  <c r="W84" i="3"/>
  <c r="V84" i="3"/>
  <c r="U84" i="3"/>
  <c r="X83" i="3"/>
  <c r="W83" i="3"/>
  <c r="V83" i="3"/>
  <c r="U83" i="3"/>
  <c r="X82" i="3"/>
  <c r="W82" i="3"/>
  <c r="V82" i="3"/>
  <c r="U82" i="3"/>
  <c r="X81" i="3"/>
  <c r="W81" i="3"/>
  <c r="V81" i="3"/>
  <c r="U81" i="3"/>
  <c r="X80" i="3"/>
  <c r="W80" i="3"/>
  <c r="V80" i="3"/>
  <c r="U80" i="3"/>
  <c r="X79" i="3"/>
  <c r="W79" i="3"/>
  <c r="V79" i="3"/>
  <c r="U79" i="3"/>
  <c r="X78" i="3"/>
  <c r="W78" i="3"/>
  <c r="V78" i="3"/>
  <c r="U78" i="3"/>
  <c r="X77" i="3"/>
  <c r="W77" i="3"/>
  <c r="V77" i="3"/>
  <c r="U77" i="3"/>
  <c r="X73" i="3"/>
  <c r="W73" i="3"/>
  <c r="V73" i="3"/>
  <c r="U73" i="3"/>
  <c r="X72" i="3"/>
  <c r="W72" i="3"/>
  <c r="V72" i="3"/>
  <c r="U72" i="3"/>
  <c r="X71" i="3"/>
  <c r="W71" i="3"/>
  <c r="V71" i="3"/>
  <c r="U71" i="3"/>
  <c r="X70" i="3"/>
  <c r="W70" i="3"/>
  <c r="V70" i="3"/>
  <c r="U70" i="3"/>
  <c r="X69" i="3"/>
  <c r="W69" i="3"/>
  <c r="V69" i="3"/>
  <c r="U69" i="3"/>
  <c r="X68" i="3"/>
  <c r="W68" i="3"/>
  <c r="V68" i="3"/>
  <c r="U68" i="3"/>
  <c r="X67" i="3"/>
  <c r="W67" i="3"/>
  <c r="V67" i="3"/>
  <c r="U67" i="3"/>
  <c r="X66" i="3"/>
  <c r="W66" i="3"/>
  <c r="V66" i="3"/>
  <c r="U66" i="3"/>
  <c r="X65" i="3"/>
  <c r="W65" i="3"/>
  <c r="V65" i="3"/>
  <c r="U65" i="3"/>
  <c r="X64" i="3"/>
  <c r="W64" i="3"/>
  <c r="V64" i="3"/>
  <c r="U64" i="3"/>
  <c r="X63" i="3"/>
  <c r="W63" i="3"/>
  <c r="V63" i="3"/>
  <c r="U63" i="3"/>
  <c r="X62" i="3"/>
  <c r="W62" i="3"/>
  <c r="V62" i="3"/>
  <c r="U62" i="3"/>
  <c r="X61" i="3"/>
  <c r="W61" i="3"/>
  <c r="V61" i="3"/>
  <c r="U61" i="3"/>
  <c r="X60" i="3"/>
  <c r="W60" i="3"/>
  <c r="V60" i="3"/>
  <c r="U60" i="3"/>
  <c r="X59" i="3"/>
  <c r="W59" i="3"/>
  <c r="V59" i="3"/>
  <c r="U59" i="3"/>
  <c r="X58" i="3"/>
  <c r="W58" i="3"/>
  <c r="V58" i="3"/>
  <c r="U58" i="3"/>
  <c r="X57" i="3"/>
  <c r="W57" i="3"/>
  <c r="V57" i="3"/>
  <c r="U57" i="3"/>
  <c r="X56" i="3"/>
  <c r="W56" i="3"/>
  <c r="V56" i="3"/>
  <c r="U56" i="3"/>
  <c r="X55" i="3"/>
  <c r="W55" i="3"/>
  <c r="V55" i="3"/>
  <c r="U55" i="3"/>
  <c r="X54" i="3"/>
  <c r="W54" i="3"/>
  <c r="V54" i="3"/>
  <c r="U54" i="3"/>
  <c r="X53" i="3"/>
  <c r="W53" i="3"/>
  <c r="V53" i="3"/>
  <c r="U53" i="3"/>
  <c r="X52" i="3"/>
  <c r="W52" i="3"/>
  <c r="V52" i="3"/>
  <c r="U52" i="3"/>
  <c r="X51" i="3"/>
  <c r="W51" i="3"/>
  <c r="V51" i="3"/>
  <c r="U51" i="3"/>
  <c r="X47" i="3"/>
  <c r="W47" i="3"/>
  <c r="V47" i="3"/>
  <c r="U47" i="3"/>
  <c r="X46" i="3"/>
  <c r="W46" i="3"/>
  <c r="V46" i="3"/>
  <c r="U46" i="3"/>
  <c r="X45" i="3"/>
  <c r="W45" i="3"/>
  <c r="V45" i="3"/>
  <c r="U45" i="3"/>
  <c r="X44" i="3"/>
  <c r="W44" i="3"/>
  <c r="V44" i="3"/>
  <c r="U44" i="3"/>
  <c r="X43" i="3"/>
  <c r="W43" i="3"/>
  <c r="V43" i="3"/>
  <c r="U43" i="3"/>
  <c r="X42" i="3"/>
  <c r="W42" i="3"/>
  <c r="V42" i="3"/>
  <c r="U42" i="3"/>
  <c r="X41" i="3"/>
  <c r="W41" i="3"/>
  <c r="V41" i="3"/>
  <c r="U41" i="3"/>
  <c r="X40" i="3"/>
  <c r="W40" i="3"/>
  <c r="V40" i="3"/>
  <c r="U40" i="3"/>
  <c r="X39" i="3"/>
  <c r="W39" i="3"/>
  <c r="V39" i="3"/>
  <c r="U39" i="3"/>
  <c r="X38" i="3"/>
  <c r="W38" i="3"/>
  <c r="V38" i="3"/>
  <c r="U38" i="3"/>
  <c r="X37" i="3"/>
  <c r="W37" i="3"/>
  <c r="V37" i="3"/>
  <c r="U37" i="3"/>
  <c r="X36" i="3"/>
  <c r="W36" i="3"/>
  <c r="V36" i="3"/>
  <c r="U36" i="3"/>
  <c r="X35" i="3"/>
  <c r="W35" i="3"/>
  <c r="V35" i="3"/>
  <c r="U35" i="3"/>
  <c r="X34" i="3"/>
  <c r="W34" i="3"/>
  <c r="V34" i="3"/>
  <c r="U34" i="3"/>
  <c r="X33" i="3"/>
  <c r="W33" i="3"/>
  <c r="V33" i="3"/>
  <c r="U33" i="3"/>
  <c r="X32" i="3"/>
  <c r="W32" i="3"/>
  <c r="V32" i="3"/>
  <c r="U32" i="3"/>
  <c r="X31" i="3"/>
  <c r="W31" i="3"/>
  <c r="V31" i="3"/>
  <c r="U31" i="3"/>
  <c r="X30" i="3"/>
  <c r="W30" i="3"/>
  <c r="V30" i="3"/>
  <c r="U30" i="3"/>
  <c r="X29" i="3"/>
  <c r="W29" i="3"/>
  <c r="V29" i="3"/>
  <c r="U29" i="3"/>
  <c r="X28" i="3"/>
  <c r="W28" i="3"/>
  <c r="V28" i="3"/>
  <c r="U28" i="3"/>
  <c r="X27" i="3"/>
  <c r="W27" i="3"/>
  <c r="V27" i="3"/>
  <c r="U27" i="3"/>
  <c r="X26" i="3"/>
  <c r="W26" i="3"/>
  <c r="V26" i="3"/>
  <c r="U26" i="3"/>
  <c r="X25" i="3"/>
  <c r="W25" i="3"/>
  <c r="V25" i="3"/>
  <c r="U25" i="3"/>
  <c r="X24" i="3"/>
  <c r="W24" i="3"/>
  <c r="V24" i="3"/>
  <c r="U24" i="3"/>
  <c r="X23" i="3"/>
  <c r="W23" i="3"/>
  <c r="V23" i="3"/>
  <c r="U23" i="3"/>
  <c r="X22" i="3"/>
  <c r="W22" i="3"/>
  <c r="V22" i="3"/>
  <c r="U22" i="3"/>
  <c r="X21" i="3"/>
  <c r="W21" i="3"/>
  <c r="V21" i="3"/>
  <c r="U21" i="3"/>
  <c r="X20" i="3"/>
  <c r="W20" i="3"/>
  <c r="V20" i="3"/>
  <c r="U20" i="3"/>
  <c r="X19" i="3"/>
  <c r="W19" i="3"/>
  <c r="V19" i="3"/>
  <c r="U19" i="3"/>
  <c r="X18" i="3"/>
  <c r="W18" i="3"/>
  <c r="V18" i="3"/>
  <c r="U18" i="3"/>
  <c r="X17" i="3"/>
  <c r="W17" i="3"/>
  <c r="V17" i="3"/>
  <c r="U17" i="3"/>
  <c r="X16" i="3"/>
  <c r="W16" i="3"/>
  <c r="V16" i="3"/>
  <c r="U16" i="3"/>
  <c r="X15" i="3"/>
  <c r="W15" i="3"/>
  <c r="V15" i="3"/>
  <c r="U15" i="3"/>
  <c r="X14" i="3"/>
  <c r="W14" i="3"/>
  <c r="V14" i="3"/>
  <c r="U14" i="3"/>
  <c r="X13" i="3"/>
  <c r="W13" i="3"/>
  <c r="V13" i="3"/>
  <c r="U13" i="3"/>
  <c r="X12" i="3"/>
  <c r="W12" i="3"/>
  <c r="V12" i="3"/>
  <c r="U12" i="3"/>
  <c r="X11" i="3"/>
  <c r="W11" i="3"/>
  <c r="V11" i="3"/>
  <c r="U11" i="3"/>
  <c r="X10" i="3"/>
  <c r="X292" i="3"/>
  <c r="W10" i="3"/>
  <c r="V10" i="3"/>
  <c r="V292" i="3"/>
  <c r="U10" i="3"/>
  <c r="U292" i="3"/>
  <c r="AG289" i="3"/>
  <c r="AF289" i="3"/>
  <c r="AE289" i="3"/>
  <c r="AD289" i="3"/>
  <c r="AG288" i="3"/>
  <c r="AF288" i="3"/>
  <c r="AE288" i="3"/>
  <c r="AD288" i="3"/>
  <c r="AG287" i="3"/>
  <c r="AF287" i="3"/>
  <c r="AE287" i="3"/>
  <c r="AD287" i="3"/>
  <c r="AG286" i="3"/>
  <c r="AF286" i="3"/>
  <c r="AE286" i="3"/>
  <c r="AD286" i="3"/>
  <c r="AG285" i="3"/>
  <c r="AF285" i="3"/>
  <c r="AE285" i="3"/>
  <c r="AD285" i="3"/>
  <c r="AG284" i="3"/>
  <c r="AF284" i="3"/>
  <c r="AE284" i="3"/>
  <c r="AD284" i="3"/>
  <c r="AG283" i="3"/>
  <c r="AF283" i="3"/>
  <c r="AE283" i="3"/>
  <c r="AD283" i="3"/>
  <c r="AG282" i="3"/>
  <c r="AF282" i="3"/>
  <c r="AE282" i="3"/>
  <c r="AD282" i="3"/>
  <c r="AG281" i="3"/>
  <c r="AF281" i="3"/>
  <c r="AE281" i="3"/>
  <c r="AD281" i="3"/>
  <c r="AG280" i="3"/>
  <c r="AF280" i="3"/>
  <c r="AE280" i="3"/>
  <c r="AD280" i="3"/>
  <c r="AG279" i="3"/>
  <c r="AF279" i="3"/>
  <c r="AE279" i="3"/>
  <c r="AD279" i="3"/>
  <c r="AG278" i="3"/>
  <c r="AF278" i="3"/>
  <c r="AE278" i="3"/>
  <c r="AD278" i="3"/>
  <c r="AG277" i="3"/>
  <c r="AF277" i="3"/>
  <c r="AE277" i="3"/>
  <c r="AD277" i="3"/>
  <c r="AG276" i="3"/>
  <c r="AF276" i="3"/>
  <c r="AE276" i="3"/>
  <c r="AD276" i="3"/>
  <c r="AG275" i="3"/>
  <c r="AF275" i="3"/>
  <c r="AE275" i="3"/>
  <c r="AD275" i="3"/>
  <c r="AG274" i="3"/>
  <c r="AF274" i="3"/>
  <c r="AE274" i="3"/>
  <c r="AD274" i="3"/>
  <c r="AG273" i="3"/>
  <c r="AF273" i="3"/>
  <c r="AE273" i="3"/>
  <c r="AD273" i="3"/>
  <c r="AG272" i="3"/>
  <c r="AF272" i="3"/>
  <c r="AE272" i="3"/>
  <c r="AD272" i="3"/>
  <c r="AG271" i="3"/>
  <c r="AF271" i="3"/>
  <c r="AE271" i="3"/>
  <c r="AD271" i="3"/>
  <c r="AG270" i="3"/>
  <c r="AF270" i="3"/>
  <c r="AE270" i="3"/>
  <c r="AD270" i="3"/>
  <c r="AG269" i="3"/>
  <c r="AF269" i="3"/>
  <c r="AE269" i="3"/>
  <c r="AD269" i="3"/>
  <c r="AG268" i="3"/>
  <c r="AF268" i="3"/>
  <c r="AE268" i="3"/>
  <c r="AD268" i="3"/>
  <c r="AG267" i="3"/>
  <c r="AF267" i="3"/>
  <c r="AE267" i="3"/>
  <c r="AD267" i="3"/>
  <c r="AG266" i="3"/>
  <c r="AF266" i="3"/>
  <c r="AE266" i="3"/>
  <c r="AD266" i="3"/>
  <c r="AG265" i="3"/>
  <c r="AF265" i="3"/>
  <c r="AE265" i="3"/>
  <c r="AD265" i="3"/>
  <c r="AG264" i="3"/>
  <c r="AF264" i="3"/>
  <c r="AE264" i="3"/>
  <c r="AD264" i="3"/>
  <c r="AG263" i="3"/>
  <c r="AF263" i="3"/>
  <c r="AE263" i="3"/>
  <c r="AD263" i="3"/>
  <c r="AG262" i="3"/>
  <c r="AF262" i="3"/>
  <c r="AE262" i="3"/>
  <c r="AD262" i="3"/>
  <c r="AG261" i="3"/>
  <c r="AF261" i="3"/>
  <c r="AE261" i="3"/>
  <c r="AD261" i="3"/>
  <c r="AG260" i="3"/>
  <c r="AF260" i="3"/>
  <c r="AE260" i="3"/>
  <c r="AD260" i="3"/>
  <c r="AG256" i="3"/>
  <c r="AF256" i="3"/>
  <c r="AE256" i="3"/>
  <c r="AD256" i="3"/>
  <c r="AG255" i="3"/>
  <c r="AF255" i="3"/>
  <c r="AE255" i="3"/>
  <c r="AD255" i="3"/>
  <c r="AG254" i="3"/>
  <c r="AF254" i="3"/>
  <c r="AE254" i="3"/>
  <c r="AD254" i="3"/>
  <c r="AG253" i="3"/>
  <c r="AF253" i="3"/>
  <c r="AE253" i="3"/>
  <c r="AD253" i="3"/>
  <c r="AG252" i="3"/>
  <c r="AF252" i="3"/>
  <c r="AE252" i="3"/>
  <c r="AD252" i="3"/>
  <c r="AG251" i="3"/>
  <c r="AF251" i="3"/>
  <c r="AE251" i="3"/>
  <c r="AD251" i="3"/>
  <c r="AG250" i="3"/>
  <c r="AF250" i="3"/>
  <c r="AE250" i="3"/>
  <c r="AD250" i="3"/>
  <c r="AG249" i="3"/>
  <c r="AF249" i="3"/>
  <c r="AE249" i="3"/>
  <c r="AD249" i="3"/>
  <c r="AG248" i="3"/>
  <c r="AF248" i="3"/>
  <c r="AE248" i="3"/>
  <c r="AD248" i="3"/>
  <c r="AG247" i="3"/>
  <c r="AF247" i="3"/>
  <c r="AE247" i="3"/>
  <c r="AD247" i="3"/>
  <c r="AG246" i="3"/>
  <c r="AF246" i="3"/>
  <c r="AE246" i="3"/>
  <c r="AD246" i="3"/>
  <c r="AG245" i="3"/>
  <c r="AF245" i="3"/>
  <c r="AE245" i="3"/>
  <c r="AD245" i="3"/>
  <c r="AG244" i="3"/>
  <c r="AF244" i="3"/>
  <c r="AE244" i="3"/>
  <c r="AD244" i="3"/>
  <c r="AG243" i="3"/>
  <c r="AF243" i="3"/>
  <c r="AE243" i="3"/>
  <c r="AD243" i="3"/>
  <c r="AG242" i="3"/>
  <c r="AF242" i="3"/>
  <c r="AE242" i="3"/>
  <c r="AD242" i="3"/>
  <c r="AG241" i="3"/>
  <c r="AF241" i="3"/>
  <c r="AE241" i="3"/>
  <c r="AD241" i="3"/>
  <c r="AG240" i="3"/>
  <c r="AF240" i="3"/>
  <c r="AE240" i="3"/>
  <c r="AD240" i="3"/>
  <c r="AG239" i="3"/>
  <c r="AF239" i="3"/>
  <c r="AE239" i="3"/>
  <c r="AD239" i="3"/>
  <c r="AG238" i="3"/>
  <c r="AF238" i="3"/>
  <c r="AE238" i="3"/>
  <c r="AD238" i="3"/>
  <c r="AG237" i="3"/>
  <c r="AF237" i="3"/>
  <c r="AE237" i="3"/>
  <c r="AD237" i="3"/>
  <c r="AG236" i="3"/>
  <c r="AF236" i="3"/>
  <c r="AE236" i="3"/>
  <c r="AD236" i="3"/>
  <c r="AG235" i="3"/>
  <c r="AF235" i="3"/>
  <c r="AE235" i="3"/>
  <c r="AD235" i="3"/>
  <c r="AG231" i="3"/>
  <c r="AF231" i="3"/>
  <c r="AE231" i="3"/>
  <c r="AD231" i="3"/>
  <c r="AG230" i="3"/>
  <c r="AF230" i="3"/>
  <c r="AE230" i="3"/>
  <c r="AD230" i="3"/>
  <c r="AG229" i="3"/>
  <c r="AF229" i="3"/>
  <c r="AE229" i="3"/>
  <c r="AD229" i="3"/>
  <c r="AG228" i="3"/>
  <c r="AF228" i="3"/>
  <c r="AE228" i="3"/>
  <c r="AD228" i="3"/>
  <c r="AG227" i="3"/>
  <c r="AF227" i="3"/>
  <c r="AE227" i="3"/>
  <c r="AD227" i="3"/>
  <c r="AG226" i="3"/>
  <c r="AF226" i="3"/>
  <c r="AE226" i="3"/>
  <c r="AD226" i="3"/>
  <c r="AG225" i="3"/>
  <c r="AF225" i="3"/>
  <c r="AE225" i="3"/>
  <c r="AD225" i="3"/>
  <c r="AG224" i="3"/>
  <c r="AF224" i="3"/>
  <c r="AE224" i="3"/>
  <c r="AD224" i="3"/>
  <c r="AG223" i="3"/>
  <c r="AF223" i="3"/>
  <c r="AE223" i="3"/>
  <c r="AD223" i="3"/>
  <c r="AG222" i="3"/>
  <c r="AF222" i="3"/>
  <c r="AE222" i="3"/>
  <c r="AD222" i="3"/>
  <c r="AG221" i="3"/>
  <c r="AF221" i="3"/>
  <c r="AE221" i="3"/>
  <c r="AD221" i="3"/>
  <c r="AG220" i="3"/>
  <c r="AF220" i="3"/>
  <c r="AE220" i="3"/>
  <c r="AD220" i="3"/>
  <c r="AG219" i="3"/>
  <c r="AF219" i="3"/>
  <c r="AE219" i="3"/>
  <c r="AD219" i="3"/>
  <c r="AG218" i="3"/>
  <c r="AF218" i="3"/>
  <c r="AE218" i="3"/>
  <c r="AD218" i="3"/>
  <c r="AG217" i="3"/>
  <c r="AF217" i="3"/>
  <c r="AE217" i="3"/>
  <c r="AD217" i="3"/>
  <c r="AG216" i="3"/>
  <c r="AF216" i="3"/>
  <c r="AE216" i="3"/>
  <c r="AD216" i="3"/>
  <c r="AG215" i="3"/>
  <c r="AF215" i="3"/>
  <c r="AE215" i="3"/>
  <c r="AD215" i="3"/>
  <c r="AG214" i="3"/>
  <c r="AF214" i="3"/>
  <c r="AE214" i="3"/>
  <c r="AD214" i="3"/>
  <c r="AG213" i="3"/>
  <c r="AF213" i="3"/>
  <c r="AE213" i="3"/>
  <c r="AD213" i="3"/>
  <c r="AG212" i="3"/>
  <c r="AF212" i="3"/>
  <c r="AE212" i="3"/>
  <c r="AD212" i="3"/>
  <c r="AG211" i="3"/>
  <c r="AF211" i="3"/>
  <c r="AE211" i="3"/>
  <c r="AD211" i="3"/>
  <c r="AG210" i="3"/>
  <c r="AF210" i="3"/>
  <c r="AE210" i="3"/>
  <c r="AD210" i="3"/>
  <c r="AG209" i="3"/>
  <c r="AF209" i="3"/>
  <c r="AE209" i="3"/>
  <c r="AD209" i="3"/>
  <c r="AG208" i="3"/>
  <c r="AF208" i="3"/>
  <c r="AE208" i="3"/>
  <c r="AD208" i="3"/>
  <c r="AG207" i="3"/>
  <c r="AF207" i="3"/>
  <c r="AE207" i="3"/>
  <c r="AD207" i="3"/>
  <c r="AG206" i="3"/>
  <c r="AF206" i="3"/>
  <c r="AE206" i="3"/>
  <c r="AD206" i="3"/>
  <c r="AG205" i="3"/>
  <c r="AF205" i="3"/>
  <c r="AE205" i="3"/>
  <c r="AD205" i="3"/>
  <c r="AG204" i="3"/>
  <c r="AF204" i="3"/>
  <c r="AE204" i="3"/>
  <c r="AD204" i="3"/>
  <c r="AG203" i="3"/>
  <c r="AF203" i="3"/>
  <c r="AE203" i="3"/>
  <c r="AD203" i="3"/>
  <c r="AG202" i="3"/>
  <c r="AF202" i="3"/>
  <c r="AE202" i="3"/>
  <c r="AD202" i="3"/>
  <c r="AG201" i="3"/>
  <c r="AF201" i="3"/>
  <c r="AE201" i="3"/>
  <c r="AD201" i="3"/>
  <c r="AG197" i="3"/>
  <c r="AF197" i="3"/>
  <c r="AE197" i="3"/>
  <c r="AD197" i="3"/>
  <c r="AG196" i="3"/>
  <c r="AF196" i="3"/>
  <c r="AE196" i="3"/>
  <c r="AD196" i="3"/>
  <c r="AG195" i="3"/>
  <c r="AF195" i="3"/>
  <c r="AE195" i="3"/>
  <c r="AD195" i="3"/>
  <c r="AG194" i="3"/>
  <c r="AF194" i="3"/>
  <c r="AE194" i="3"/>
  <c r="AD194" i="3"/>
  <c r="AG193" i="3"/>
  <c r="AF193" i="3"/>
  <c r="AE193" i="3"/>
  <c r="AD193" i="3"/>
  <c r="AG192" i="3"/>
  <c r="AF192" i="3"/>
  <c r="AE192" i="3"/>
  <c r="AD192" i="3"/>
  <c r="AG191" i="3"/>
  <c r="AF191" i="3"/>
  <c r="AE191" i="3"/>
  <c r="AD191" i="3"/>
  <c r="AG190" i="3"/>
  <c r="AF190" i="3"/>
  <c r="AE190" i="3"/>
  <c r="AD190" i="3"/>
  <c r="AG189" i="3"/>
  <c r="AF189" i="3"/>
  <c r="AE189" i="3"/>
  <c r="AD189" i="3"/>
  <c r="AG188" i="3"/>
  <c r="AF188" i="3"/>
  <c r="AE188" i="3"/>
  <c r="AD188" i="3"/>
  <c r="AG187" i="3"/>
  <c r="AF187" i="3"/>
  <c r="AE187" i="3"/>
  <c r="AD187" i="3"/>
  <c r="AG186" i="3"/>
  <c r="AF186" i="3"/>
  <c r="AE186" i="3"/>
  <c r="AD186" i="3"/>
  <c r="AG185" i="3"/>
  <c r="AF185" i="3"/>
  <c r="AE185" i="3"/>
  <c r="AD185" i="3"/>
  <c r="AG184" i="3"/>
  <c r="AF184" i="3"/>
  <c r="AE184" i="3"/>
  <c r="AD184" i="3"/>
  <c r="AG183" i="3"/>
  <c r="AF183" i="3"/>
  <c r="AE183" i="3"/>
  <c r="AD183" i="3"/>
  <c r="AG182" i="3"/>
  <c r="AF182" i="3"/>
  <c r="AE182" i="3"/>
  <c r="AD182" i="3"/>
  <c r="AG181" i="3"/>
  <c r="AF181" i="3"/>
  <c r="AE181" i="3"/>
  <c r="AD181" i="3"/>
  <c r="AG180" i="3"/>
  <c r="AF180" i="3"/>
  <c r="AE180" i="3"/>
  <c r="AD180" i="3"/>
  <c r="AG179" i="3"/>
  <c r="AF179" i="3"/>
  <c r="AE179" i="3"/>
  <c r="AD179" i="3"/>
  <c r="AG178" i="3"/>
  <c r="AF178" i="3"/>
  <c r="AE178" i="3"/>
  <c r="AD178" i="3"/>
  <c r="AG174" i="3"/>
  <c r="AF174" i="3"/>
  <c r="AE174" i="3"/>
  <c r="AD174" i="3"/>
  <c r="AG173" i="3"/>
  <c r="AF173" i="3"/>
  <c r="AE173" i="3"/>
  <c r="AD173" i="3"/>
  <c r="AG172" i="3"/>
  <c r="AF172" i="3"/>
  <c r="AE172" i="3"/>
  <c r="AD172" i="3"/>
  <c r="AG171" i="3"/>
  <c r="AF171" i="3"/>
  <c r="AE171" i="3"/>
  <c r="AD171" i="3"/>
  <c r="AG170" i="3"/>
  <c r="AF170" i="3"/>
  <c r="AE170" i="3"/>
  <c r="AD170" i="3"/>
  <c r="AG169" i="3"/>
  <c r="AF169" i="3"/>
  <c r="AE169" i="3"/>
  <c r="AD169" i="3"/>
  <c r="AG168" i="3"/>
  <c r="AF168" i="3"/>
  <c r="AE168" i="3"/>
  <c r="AD168" i="3"/>
  <c r="AG167" i="3"/>
  <c r="AF167" i="3"/>
  <c r="AE167" i="3"/>
  <c r="AD167" i="3"/>
  <c r="AG166" i="3"/>
  <c r="AF166" i="3"/>
  <c r="AE166" i="3"/>
  <c r="AD166" i="3"/>
  <c r="AG165" i="3"/>
  <c r="AF165" i="3"/>
  <c r="AE165" i="3"/>
  <c r="AD165" i="3"/>
  <c r="AG164" i="3"/>
  <c r="AF164" i="3"/>
  <c r="AE164" i="3"/>
  <c r="AD164" i="3"/>
  <c r="AG163" i="3"/>
  <c r="AF163" i="3"/>
  <c r="AE163" i="3"/>
  <c r="AD163" i="3"/>
  <c r="AG162" i="3"/>
  <c r="AF162" i="3"/>
  <c r="AE162" i="3"/>
  <c r="AD162" i="3"/>
  <c r="AG161" i="3"/>
  <c r="AF161" i="3"/>
  <c r="AE161" i="3"/>
  <c r="AD161" i="3"/>
  <c r="AG160" i="3"/>
  <c r="AF160" i="3"/>
  <c r="AE160" i="3"/>
  <c r="AD160" i="3"/>
  <c r="AG159" i="3"/>
  <c r="AF159" i="3"/>
  <c r="AE159" i="3"/>
  <c r="AD159" i="3"/>
  <c r="AG158" i="3"/>
  <c r="AF158" i="3"/>
  <c r="AE158" i="3"/>
  <c r="AD158" i="3"/>
  <c r="AG157" i="3"/>
  <c r="AF157" i="3"/>
  <c r="AE157" i="3"/>
  <c r="AD157" i="3"/>
  <c r="AG156" i="3"/>
  <c r="AF156" i="3"/>
  <c r="AE156" i="3"/>
  <c r="AD156" i="3"/>
  <c r="AG155" i="3"/>
  <c r="AF155" i="3"/>
  <c r="AE155" i="3"/>
  <c r="AD155" i="3"/>
  <c r="AG154" i="3"/>
  <c r="AF154" i="3"/>
  <c r="AE154" i="3"/>
  <c r="AD154" i="3"/>
  <c r="AG153" i="3"/>
  <c r="AF153" i="3"/>
  <c r="AE153" i="3"/>
  <c r="AD153" i="3"/>
  <c r="AG152" i="3"/>
  <c r="AF152" i="3"/>
  <c r="AE152" i="3"/>
  <c r="AD152" i="3"/>
  <c r="AG151" i="3"/>
  <c r="AF151" i="3"/>
  <c r="AE151" i="3"/>
  <c r="AD151" i="3"/>
  <c r="AG150" i="3"/>
  <c r="AF150" i="3"/>
  <c r="AE150" i="3"/>
  <c r="AD150" i="3"/>
  <c r="AG149" i="3"/>
  <c r="AF149" i="3"/>
  <c r="AE149" i="3"/>
  <c r="AD149" i="3"/>
  <c r="AG148" i="3"/>
  <c r="AF148" i="3"/>
  <c r="AE148" i="3"/>
  <c r="AD148" i="3"/>
  <c r="AG144" i="3"/>
  <c r="AF144" i="3"/>
  <c r="AE144" i="3"/>
  <c r="AD144" i="3"/>
  <c r="AG143" i="3"/>
  <c r="AF143" i="3"/>
  <c r="AE143" i="3"/>
  <c r="AD143" i="3"/>
  <c r="AG142" i="3"/>
  <c r="AF142" i="3"/>
  <c r="AE142" i="3"/>
  <c r="AD142" i="3"/>
  <c r="AG141" i="3"/>
  <c r="AF141" i="3"/>
  <c r="AE141" i="3"/>
  <c r="AD141" i="3"/>
  <c r="AG140" i="3"/>
  <c r="AF140" i="3"/>
  <c r="AE140" i="3"/>
  <c r="AD140" i="3"/>
  <c r="AG139" i="3"/>
  <c r="AF139" i="3"/>
  <c r="AE139" i="3"/>
  <c r="AD139" i="3"/>
  <c r="AG138" i="3"/>
  <c r="AF138" i="3"/>
  <c r="AE138" i="3"/>
  <c r="AD138" i="3"/>
  <c r="AG137" i="3"/>
  <c r="AF137" i="3"/>
  <c r="AE137" i="3"/>
  <c r="AD137" i="3"/>
  <c r="AG136" i="3"/>
  <c r="AF136" i="3"/>
  <c r="AE136" i="3"/>
  <c r="AD136" i="3"/>
  <c r="AG135" i="3"/>
  <c r="AF135" i="3"/>
  <c r="AE135" i="3"/>
  <c r="AD135" i="3"/>
  <c r="AG134" i="3"/>
  <c r="AF134" i="3"/>
  <c r="AE134" i="3"/>
  <c r="AD134" i="3"/>
  <c r="AG133" i="3"/>
  <c r="AF133" i="3"/>
  <c r="AE133" i="3"/>
  <c r="AD133" i="3"/>
  <c r="AG132" i="3"/>
  <c r="AF132" i="3"/>
  <c r="AE132" i="3"/>
  <c r="AD132" i="3"/>
  <c r="AG131" i="3"/>
  <c r="AF131" i="3"/>
  <c r="AE131" i="3"/>
  <c r="AD131" i="3"/>
  <c r="AG130" i="3"/>
  <c r="AF130" i="3"/>
  <c r="AE130" i="3"/>
  <c r="AD130" i="3"/>
  <c r="AG129" i="3"/>
  <c r="AF129" i="3"/>
  <c r="AE129" i="3"/>
  <c r="AD129" i="3"/>
  <c r="AG128" i="3"/>
  <c r="AF128" i="3"/>
  <c r="AE128" i="3"/>
  <c r="AD128" i="3"/>
  <c r="AG127" i="3"/>
  <c r="AF127" i="3"/>
  <c r="AE127" i="3"/>
  <c r="AD127" i="3"/>
  <c r="AG126" i="3"/>
  <c r="AF126" i="3"/>
  <c r="AE126" i="3"/>
  <c r="AD126" i="3"/>
  <c r="AG125" i="3"/>
  <c r="AF125" i="3"/>
  <c r="AE125" i="3"/>
  <c r="AD125" i="3"/>
  <c r="AG124" i="3"/>
  <c r="AF124" i="3"/>
  <c r="AE124" i="3"/>
  <c r="AD124" i="3"/>
  <c r="AG123" i="3"/>
  <c r="AF123" i="3"/>
  <c r="AE123" i="3"/>
  <c r="AD123" i="3"/>
  <c r="AG122" i="3"/>
  <c r="AF122" i="3"/>
  <c r="AE122" i="3"/>
  <c r="AD122" i="3"/>
  <c r="AG121" i="3"/>
  <c r="AF121" i="3"/>
  <c r="AE121" i="3"/>
  <c r="AD121" i="3"/>
  <c r="AG120" i="3"/>
  <c r="AF120" i="3"/>
  <c r="AE120" i="3"/>
  <c r="AD120" i="3"/>
  <c r="AG119" i="3"/>
  <c r="AF119" i="3"/>
  <c r="AE119" i="3"/>
  <c r="AD119" i="3"/>
  <c r="AG118" i="3"/>
  <c r="AF118" i="3"/>
  <c r="AE118" i="3"/>
  <c r="AD118" i="3"/>
  <c r="AG117" i="3"/>
  <c r="AF117" i="3"/>
  <c r="AE117" i="3"/>
  <c r="AD117" i="3"/>
  <c r="AG116" i="3"/>
  <c r="AF116" i="3"/>
  <c r="AE116" i="3"/>
  <c r="AD116" i="3"/>
  <c r="AG115" i="3"/>
  <c r="AF115" i="3"/>
  <c r="AE115" i="3"/>
  <c r="AD115" i="3"/>
  <c r="AG114" i="3"/>
  <c r="AF114" i="3"/>
  <c r="AE114" i="3"/>
  <c r="AD114" i="3"/>
  <c r="AG113" i="3"/>
  <c r="AF113" i="3"/>
  <c r="AE113" i="3"/>
  <c r="AD113" i="3"/>
  <c r="AG112" i="3"/>
  <c r="AF112" i="3"/>
  <c r="AE112" i="3"/>
  <c r="AD112" i="3"/>
  <c r="AG111" i="3"/>
  <c r="AF111" i="3"/>
  <c r="AE111" i="3"/>
  <c r="AD111" i="3"/>
  <c r="AG110" i="3"/>
  <c r="AF110" i="3"/>
  <c r="AE110" i="3"/>
  <c r="AD110" i="3"/>
  <c r="AG109" i="3"/>
  <c r="AF109" i="3"/>
  <c r="AE109" i="3"/>
  <c r="AD109" i="3"/>
  <c r="AG108" i="3"/>
  <c r="AF108" i="3"/>
  <c r="AE108" i="3"/>
  <c r="AD108" i="3"/>
  <c r="AG107" i="3"/>
  <c r="AF107" i="3"/>
  <c r="AE107" i="3"/>
  <c r="AD107" i="3"/>
  <c r="AG106" i="3"/>
  <c r="AF106" i="3"/>
  <c r="AE106" i="3"/>
  <c r="AD106" i="3"/>
  <c r="AG105" i="3"/>
  <c r="AF105" i="3"/>
  <c r="AE105" i="3"/>
  <c r="AD105" i="3"/>
  <c r="AG104" i="3"/>
  <c r="AF104" i="3"/>
  <c r="AE104" i="3"/>
  <c r="AD104" i="3"/>
  <c r="AG103" i="3"/>
  <c r="AF103" i="3"/>
  <c r="AE103" i="3"/>
  <c r="AD103" i="3"/>
  <c r="AG102" i="3"/>
  <c r="AF102" i="3"/>
  <c r="AE102" i="3"/>
  <c r="AD102" i="3"/>
  <c r="AG101" i="3"/>
  <c r="AF101" i="3"/>
  <c r="AE101" i="3"/>
  <c r="AD101" i="3"/>
  <c r="AG100" i="3"/>
  <c r="AF100" i="3"/>
  <c r="AE100" i="3"/>
  <c r="AD100" i="3"/>
  <c r="AG99" i="3"/>
  <c r="AF99" i="3"/>
  <c r="AE99" i="3"/>
  <c r="AD99" i="3"/>
  <c r="AG98" i="3"/>
  <c r="AF98" i="3"/>
  <c r="AE98" i="3"/>
  <c r="AD98" i="3"/>
  <c r="AG97" i="3"/>
  <c r="AF97" i="3"/>
  <c r="AE97" i="3"/>
  <c r="AD97" i="3"/>
  <c r="AG96" i="3"/>
  <c r="AF96" i="3"/>
  <c r="AE96" i="3"/>
  <c r="AD96" i="3"/>
  <c r="AG95" i="3"/>
  <c r="AF95" i="3"/>
  <c r="AE95" i="3"/>
  <c r="AD95" i="3"/>
  <c r="AG94" i="3"/>
  <c r="AF94" i="3"/>
  <c r="AE94" i="3"/>
  <c r="AD94" i="3"/>
  <c r="AG93" i="3"/>
  <c r="AF93" i="3"/>
  <c r="AE93" i="3"/>
  <c r="AD93" i="3"/>
  <c r="AG92" i="3"/>
  <c r="AF92" i="3"/>
  <c r="AE92" i="3"/>
  <c r="AD92" i="3"/>
  <c r="AG91" i="3"/>
  <c r="AF91" i="3"/>
  <c r="AE91" i="3"/>
  <c r="AD91" i="3"/>
  <c r="AG87" i="3"/>
  <c r="AF87" i="3"/>
  <c r="AE87" i="3"/>
  <c r="AD87" i="3"/>
  <c r="AG86" i="3"/>
  <c r="AF86" i="3"/>
  <c r="AE86" i="3"/>
  <c r="AD86" i="3"/>
  <c r="AG85" i="3"/>
  <c r="AF85" i="3"/>
  <c r="AE85" i="3"/>
  <c r="AD85" i="3"/>
  <c r="AG84" i="3"/>
  <c r="AF84" i="3"/>
  <c r="AE84" i="3"/>
  <c r="AD84" i="3"/>
  <c r="AG83" i="3"/>
  <c r="AF83" i="3"/>
  <c r="AE83" i="3"/>
  <c r="AD83" i="3"/>
  <c r="AG82" i="3"/>
  <c r="AF82" i="3"/>
  <c r="AE82" i="3"/>
  <c r="AD82" i="3"/>
  <c r="AG81" i="3"/>
  <c r="AF81" i="3"/>
  <c r="AE81" i="3"/>
  <c r="AD81" i="3"/>
  <c r="AG80" i="3"/>
  <c r="AF80" i="3"/>
  <c r="AE80" i="3"/>
  <c r="AD80" i="3"/>
  <c r="AG79" i="3"/>
  <c r="AF79" i="3"/>
  <c r="AE79" i="3"/>
  <c r="AD79" i="3"/>
  <c r="AG78" i="3"/>
  <c r="AF78" i="3"/>
  <c r="AE78" i="3"/>
  <c r="AD78" i="3"/>
  <c r="AG77" i="3"/>
  <c r="AF77" i="3"/>
  <c r="AE77" i="3"/>
  <c r="AD77" i="3"/>
  <c r="AG73" i="3"/>
  <c r="AF73" i="3"/>
  <c r="AE73" i="3"/>
  <c r="AD73" i="3"/>
  <c r="AG72" i="3"/>
  <c r="AF72" i="3"/>
  <c r="AE72" i="3"/>
  <c r="AD72" i="3"/>
  <c r="AG71" i="3"/>
  <c r="AF71" i="3"/>
  <c r="AE71" i="3"/>
  <c r="AD71" i="3"/>
  <c r="AG70" i="3"/>
  <c r="AF70" i="3"/>
  <c r="AE70" i="3"/>
  <c r="AD70" i="3"/>
  <c r="AG69" i="3"/>
  <c r="AF69" i="3"/>
  <c r="AE69" i="3"/>
  <c r="AD69" i="3"/>
  <c r="AG68" i="3"/>
  <c r="AF68" i="3"/>
  <c r="AE68" i="3"/>
  <c r="AD68" i="3"/>
  <c r="AG67" i="3"/>
  <c r="AF67" i="3"/>
  <c r="AE67" i="3"/>
  <c r="AD67" i="3"/>
  <c r="AG66" i="3"/>
  <c r="AF66" i="3"/>
  <c r="AE66" i="3"/>
  <c r="AD66" i="3"/>
  <c r="AG65" i="3"/>
  <c r="AF65" i="3"/>
  <c r="AE65" i="3"/>
  <c r="AD65" i="3"/>
  <c r="AG64" i="3"/>
  <c r="AF64" i="3"/>
  <c r="AE64" i="3"/>
  <c r="AD64" i="3"/>
  <c r="AG63" i="3"/>
  <c r="AF63" i="3"/>
  <c r="AE63" i="3"/>
  <c r="AD63" i="3"/>
  <c r="AG62" i="3"/>
  <c r="AF62" i="3"/>
  <c r="AE62" i="3"/>
  <c r="AD62" i="3"/>
  <c r="AG61" i="3"/>
  <c r="AF61" i="3"/>
  <c r="AE61" i="3"/>
  <c r="AD61" i="3"/>
  <c r="AG60" i="3"/>
  <c r="AF60" i="3"/>
  <c r="AE60" i="3"/>
  <c r="AD60" i="3"/>
  <c r="AG59" i="3"/>
  <c r="AF59" i="3"/>
  <c r="AE59" i="3"/>
  <c r="AD59" i="3"/>
  <c r="AG58" i="3"/>
  <c r="AF58" i="3"/>
  <c r="AE58" i="3"/>
  <c r="AD58" i="3"/>
  <c r="AG57" i="3"/>
  <c r="AF57" i="3"/>
  <c r="AE57" i="3"/>
  <c r="AD57" i="3"/>
  <c r="AG56" i="3"/>
  <c r="AF56" i="3"/>
  <c r="AE56" i="3"/>
  <c r="AD56" i="3"/>
  <c r="AG55" i="3"/>
  <c r="AF55" i="3"/>
  <c r="AE55" i="3"/>
  <c r="AD55" i="3"/>
  <c r="AG54" i="3"/>
  <c r="AF54" i="3"/>
  <c r="AE54" i="3"/>
  <c r="AD54" i="3"/>
  <c r="AG53" i="3"/>
  <c r="AF53" i="3"/>
  <c r="AE53" i="3"/>
  <c r="AD53" i="3"/>
  <c r="AG52" i="3"/>
  <c r="AF52" i="3"/>
  <c r="AE52" i="3"/>
  <c r="AD52" i="3"/>
  <c r="AG51" i="3"/>
  <c r="AF51" i="3"/>
  <c r="AE51" i="3"/>
  <c r="AD51" i="3"/>
  <c r="AG47" i="3"/>
  <c r="AF47" i="3"/>
  <c r="AE47" i="3"/>
  <c r="AD47" i="3"/>
  <c r="AG46" i="3"/>
  <c r="AF46" i="3"/>
  <c r="AE46" i="3"/>
  <c r="AD46" i="3"/>
  <c r="AG45" i="3"/>
  <c r="AF45" i="3"/>
  <c r="AE45" i="3"/>
  <c r="AD45" i="3"/>
  <c r="AG44" i="3"/>
  <c r="AF44" i="3"/>
  <c r="AE44" i="3"/>
  <c r="AD44" i="3"/>
  <c r="AG43" i="3"/>
  <c r="AF43" i="3"/>
  <c r="AE43" i="3"/>
  <c r="AD43" i="3"/>
  <c r="AG42" i="3"/>
  <c r="AF42" i="3"/>
  <c r="AE42" i="3"/>
  <c r="AD42" i="3"/>
  <c r="AG41" i="3"/>
  <c r="AF41" i="3"/>
  <c r="AE41" i="3"/>
  <c r="AD41" i="3"/>
  <c r="AG40" i="3"/>
  <c r="AF40" i="3"/>
  <c r="AE40" i="3"/>
  <c r="AD40" i="3"/>
  <c r="AG39" i="3"/>
  <c r="AF39" i="3"/>
  <c r="AE39" i="3"/>
  <c r="AD39" i="3"/>
  <c r="AG38" i="3"/>
  <c r="AF38" i="3"/>
  <c r="AE38" i="3"/>
  <c r="AD38" i="3"/>
  <c r="AG37" i="3"/>
  <c r="AF37" i="3"/>
  <c r="AE37" i="3"/>
  <c r="AD37" i="3"/>
  <c r="AG36" i="3"/>
  <c r="AF36" i="3"/>
  <c r="AE36" i="3"/>
  <c r="AD36" i="3"/>
  <c r="AG35" i="3"/>
  <c r="AF35" i="3"/>
  <c r="AE35" i="3"/>
  <c r="AD35" i="3"/>
  <c r="AG34" i="3"/>
  <c r="AF34" i="3"/>
  <c r="AE34" i="3"/>
  <c r="AD34" i="3"/>
  <c r="AG33" i="3"/>
  <c r="AF33" i="3"/>
  <c r="AE33" i="3"/>
  <c r="AD33" i="3"/>
  <c r="AG32" i="3"/>
  <c r="AF32" i="3"/>
  <c r="AE32" i="3"/>
  <c r="AD32" i="3"/>
  <c r="AG31" i="3"/>
  <c r="AF31" i="3"/>
  <c r="AE31" i="3"/>
  <c r="AD31" i="3"/>
  <c r="AG30" i="3"/>
  <c r="AF30" i="3"/>
  <c r="AE30" i="3"/>
  <c r="AD30" i="3"/>
  <c r="AG29" i="3"/>
  <c r="AF29" i="3"/>
  <c r="AE29" i="3"/>
  <c r="AD29" i="3"/>
  <c r="AG28" i="3"/>
  <c r="AF28" i="3"/>
  <c r="AE28" i="3"/>
  <c r="AD28" i="3"/>
  <c r="AG27" i="3"/>
  <c r="AF27" i="3"/>
  <c r="AE27" i="3"/>
  <c r="AD27" i="3"/>
  <c r="AG26" i="3"/>
  <c r="AF26" i="3"/>
  <c r="AE26" i="3"/>
  <c r="AD26" i="3"/>
  <c r="AG25" i="3"/>
  <c r="AF25" i="3"/>
  <c r="AE25" i="3"/>
  <c r="AD25" i="3"/>
  <c r="AG24" i="3"/>
  <c r="AF24" i="3"/>
  <c r="AE24" i="3"/>
  <c r="AD24" i="3"/>
  <c r="AG23" i="3"/>
  <c r="AF23" i="3"/>
  <c r="AE23" i="3"/>
  <c r="AD23" i="3"/>
  <c r="AG22" i="3"/>
  <c r="AF22" i="3"/>
  <c r="AE22" i="3"/>
  <c r="AD22" i="3"/>
  <c r="AG21" i="3"/>
  <c r="AF21" i="3"/>
  <c r="AE21" i="3"/>
  <c r="AD21" i="3"/>
  <c r="AG20" i="3"/>
  <c r="AF20" i="3"/>
  <c r="AE20" i="3"/>
  <c r="AD20" i="3"/>
  <c r="AG19" i="3"/>
  <c r="AF19" i="3"/>
  <c r="AE19" i="3"/>
  <c r="AD19" i="3"/>
  <c r="AG18" i="3"/>
  <c r="AG292" i="3"/>
  <c r="AF18" i="3"/>
  <c r="AF292" i="3"/>
  <c r="AE18" i="3"/>
  <c r="AD18" i="3"/>
  <c r="AG17" i="3"/>
  <c r="AF17" i="3"/>
  <c r="AE17" i="3"/>
  <c r="AD17" i="3"/>
  <c r="AG16" i="3"/>
  <c r="AF16" i="3"/>
  <c r="AE16" i="3"/>
  <c r="AD16" i="3"/>
  <c r="AG15" i="3"/>
  <c r="AF15" i="3"/>
  <c r="AE15" i="3"/>
  <c r="AD15" i="3"/>
  <c r="AG14" i="3"/>
  <c r="AF14" i="3"/>
  <c r="AE14" i="3"/>
  <c r="AD14" i="3"/>
  <c r="AG13" i="3"/>
  <c r="AF13" i="3"/>
  <c r="AE13" i="3"/>
  <c r="AD13" i="3"/>
  <c r="AG12" i="3"/>
  <c r="AF12" i="3"/>
  <c r="AE12" i="3"/>
  <c r="AD12" i="3"/>
  <c r="AG11" i="3"/>
  <c r="AF11" i="3"/>
  <c r="AE11" i="3"/>
  <c r="AD11" i="3"/>
  <c r="AG10" i="3"/>
  <c r="AF10" i="3"/>
  <c r="AE10" i="3"/>
  <c r="AD10" i="3"/>
  <c r="AG9" i="3"/>
  <c r="AF9" i="3"/>
  <c r="AE9" i="3"/>
  <c r="AD9" i="3"/>
  <c r="X9" i="3"/>
  <c r="W9" i="3"/>
  <c r="V9" i="3"/>
  <c r="U9" i="3"/>
  <c r="O9" i="3"/>
  <c r="N9" i="3"/>
  <c r="M9" i="3"/>
  <c r="L9" i="3"/>
  <c r="AQ292" i="2"/>
  <c r="AQ293" i="2"/>
  <c r="AO293" i="2"/>
  <c r="AL293" i="2"/>
  <c r="AF293" i="2"/>
  <c r="AL292" i="2"/>
  <c r="AF292" i="2"/>
  <c r="AO292" i="2"/>
  <c r="Z293" i="2"/>
  <c r="Z292" i="2"/>
  <c r="X293" i="2"/>
  <c r="W293" i="2"/>
  <c r="V293" i="2"/>
  <c r="X292" i="2"/>
  <c r="W292" i="2"/>
  <c r="V292" i="2"/>
  <c r="R293" i="2"/>
  <c r="Q293" i="2"/>
  <c r="P293" i="2"/>
  <c r="O293" i="2"/>
  <c r="I293" i="2"/>
  <c r="R292" i="2"/>
  <c r="Q292" i="2"/>
  <c r="P292" i="2"/>
  <c r="O292" i="2"/>
  <c r="I292" i="2"/>
  <c r="AJ5" i="2"/>
  <c r="AH5" i="2"/>
  <c r="AD5" i="2"/>
  <c r="AB5" i="2"/>
  <c r="N5" i="2"/>
  <c r="M5" i="2"/>
  <c r="L5" i="2"/>
  <c r="K5" i="2"/>
  <c r="T5" i="3"/>
  <c r="Q9" i="3"/>
  <c r="Z9" i="3"/>
  <c r="Q10" i="3"/>
  <c r="Z10" i="3"/>
  <c r="Q11" i="3"/>
  <c r="Z11" i="3"/>
  <c r="Q12" i="3"/>
  <c r="Z12" i="3"/>
  <c r="Q13" i="3"/>
  <c r="Z13" i="3"/>
  <c r="Q14" i="3"/>
  <c r="Z14" i="3"/>
  <c r="Q15" i="3"/>
  <c r="Z15" i="3"/>
  <c r="Q16" i="3"/>
  <c r="Z16" i="3"/>
  <c r="Q17" i="3"/>
  <c r="Z17" i="3"/>
  <c r="Q18" i="3"/>
  <c r="Z18" i="3"/>
  <c r="Q19" i="3"/>
  <c r="Z19" i="3"/>
  <c r="Q20" i="3"/>
  <c r="Z20" i="3"/>
  <c r="Q21" i="3"/>
  <c r="Z21" i="3"/>
  <c r="Q22" i="3"/>
  <c r="Z22" i="3"/>
  <c r="Q23" i="3"/>
  <c r="Z23" i="3"/>
  <c r="Q24" i="3"/>
  <c r="Z24" i="3"/>
  <c r="Q25" i="3"/>
  <c r="Z25" i="3"/>
  <c r="Q26" i="3"/>
  <c r="Z26" i="3"/>
  <c r="Q27" i="3"/>
  <c r="Z27" i="3"/>
  <c r="Q28" i="3"/>
  <c r="Z28" i="3"/>
  <c r="Q29" i="3"/>
  <c r="Z29" i="3"/>
  <c r="Q30" i="3"/>
  <c r="Z30" i="3"/>
  <c r="Q31" i="3"/>
  <c r="Z31" i="3"/>
  <c r="Q32" i="3"/>
  <c r="Z32" i="3"/>
  <c r="Q33" i="3"/>
  <c r="Z33" i="3"/>
  <c r="Q34" i="3"/>
  <c r="Z34" i="3"/>
  <c r="Q35" i="3"/>
  <c r="Z35" i="3"/>
  <c r="Q36" i="3"/>
  <c r="Z36" i="3"/>
  <c r="Q37" i="3"/>
  <c r="Z37" i="3"/>
  <c r="Q38" i="3"/>
  <c r="Z38" i="3"/>
  <c r="Q39" i="3"/>
  <c r="Z39" i="3"/>
  <c r="Q40" i="3"/>
  <c r="Z40" i="3"/>
  <c r="Q41" i="3"/>
  <c r="Z41" i="3"/>
  <c r="Q42" i="3"/>
  <c r="Z42" i="3"/>
  <c r="Q43" i="3"/>
  <c r="Z43" i="3"/>
  <c r="Q44" i="3"/>
  <c r="Z44" i="3"/>
  <c r="Q45" i="3"/>
  <c r="Z45" i="3"/>
  <c r="Q46" i="3"/>
  <c r="Z46" i="3"/>
  <c r="Q47" i="3"/>
  <c r="Z47" i="3"/>
  <c r="Q51" i="3"/>
  <c r="Z51" i="3"/>
  <c r="Q52" i="3"/>
  <c r="Z52" i="3"/>
  <c r="Q53" i="3"/>
  <c r="Z53" i="3"/>
  <c r="Q54" i="3"/>
  <c r="Z54" i="3"/>
  <c r="Q55" i="3"/>
  <c r="Z55" i="3"/>
  <c r="Q56" i="3"/>
  <c r="Z56" i="3"/>
  <c r="Q57" i="3"/>
  <c r="Z57" i="3"/>
  <c r="Q58" i="3"/>
  <c r="Z58" i="3"/>
  <c r="Q59" i="3"/>
  <c r="Z59" i="3"/>
  <c r="Q60" i="3"/>
  <c r="Z60" i="3"/>
  <c r="Q61" i="3"/>
  <c r="Z61" i="3"/>
  <c r="Q62" i="3"/>
  <c r="Z62" i="3"/>
  <c r="Q63" i="3"/>
  <c r="Z63" i="3"/>
  <c r="Q64" i="3"/>
  <c r="Z64" i="3"/>
  <c r="Q65" i="3"/>
  <c r="Z65" i="3"/>
  <c r="Q66" i="3"/>
  <c r="Z66" i="3"/>
  <c r="Q67" i="3"/>
  <c r="Z67" i="3"/>
  <c r="Q68" i="3"/>
  <c r="Z68" i="3"/>
  <c r="Q69" i="3"/>
  <c r="Z69" i="3"/>
  <c r="Q70" i="3"/>
  <c r="Z70" i="3"/>
  <c r="Q71" i="3"/>
  <c r="Z71" i="3"/>
  <c r="Q72" i="3"/>
  <c r="Z72" i="3"/>
  <c r="Q73" i="3"/>
  <c r="Z73" i="3"/>
  <c r="Q77" i="3"/>
  <c r="Z77" i="3"/>
  <c r="Q78" i="3"/>
  <c r="Z78" i="3"/>
  <c r="Q79" i="3"/>
  <c r="Z79" i="3"/>
  <c r="Q80" i="3"/>
  <c r="Z80" i="3"/>
  <c r="Q81" i="3"/>
  <c r="Z81" i="3"/>
  <c r="Q82" i="3"/>
  <c r="Z82" i="3"/>
  <c r="Q83" i="3"/>
  <c r="Z83" i="3"/>
  <c r="Q84" i="3"/>
  <c r="Z84" i="3"/>
  <c r="Q85" i="3"/>
  <c r="Z85" i="3"/>
  <c r="Q86" i="3"/>
  <c r="Z86" i="3"/>
  <c r="Q87" i="3"/>
  <c r="Z87" i="3"/>
  <c r="Q91" i="3"/>
  <c r="Z91" i="3"/>
  <c r="Q92" i="3"/>
  <c r="Z92" i="3"/>
  <c r="Q93" i="3"/>
  <c r="Z93" i="3"/>
  <c r="Q94" i="3"/>
  <c r="Z94" i="3"/>
  <c r="Q95" i="3"/>
  <c r="Z95" i="3"/>
  <c r="Q96" i="3"/>
  <c r="Z96" i="3"/>
  <c r="Q97" i="3"/>
  <c r="Z97" i="3"/>
  <c r="Q98" i="3"/>
  <c r="Z98" i="3"/>
  <c r="Q99" i="3"/>
  <c r="Z99" i="3"/>
  <c r="Q100" i="3"/>
  <c r="Z100" i="3"/>
  <c r="Q101" i="3"/>
  <c r="Z101" i="3"/>
  <c r="Q102" i="3"/>
  <c r="Z102" i="3"/>
  <c r="Q103" i="3"/>
  <c r="Z103" i="3"/>
  <c r="Q104" i="3"/>
  <c r="Z104" i="3"/>
  <c r="Q105" i="3"/>
  <c r="Z105" i="3"/>
  <c r="Q106" i="3"/>
  <c r="Z106" i="3"/>
  <c r="Q107" i="3"/>
  <c r="Z107" i="3"/>
  <c r="Q108" i="3"/>
  <c r="Z108" i="3"/>
  <c r="Q109" i="3"/>
  <c r="Z109" i="3"/>
  <c r="Q110" i="3"/>
  <c r="Z110" i="3"/>
  <c r="Q111" i="3"/>
  <c r="Z111" i="3"/>
  <c r="Q112" i="3"/>
  <c r="Z112" i="3"/>
  <c r="Q113" i="3"/>
  <c r="Z113" i="3"/>
  <c r="Q114" i="3"/>
  <c r="Z114" i="3"/>
  <c r="Q115" i="3"/>
  <c r="Z115" i="3"/>
  <c r="Q116" i="3"/>
  <c r="Z116" i="3"/>
  <c r="Q117" i="3"/>
  <c r="Z117" i="3"/>
  <c r="Q118" i="3"/>
  <c r="Z118" i="3"/>
  <c r="Q119" i="3"/>
  <c r="Z119" i="3"/>
  <c r="Q120" i="3"/>
  <c r="Z120" i="3"/>
  <c r="Q121" i="3"/>
  <c r="Z121" i="3"/>
  <c r="Q122" i="3"/>
  <c r="Z122" i="3"/>
  <c r="Q123" i="3"/>
  <c r="Z123" i="3"/>
  <c r="Q124" i="3"/>
  <c r="Z124" i="3"/>
  <c r="Q125" i="3"/>
  <c r="Z125" i="3"/>
  <c r="Q126" i="3"/>
  <c r="Z126" i="3"/>
  <c r="Q127" i="3"/>
  <c r="Z127" i="3"/>
  <c r="Q128" i="3"/>
  <c r="Z128" i="3"/>
  <c r="Q129" i="3"/>
  <c r="Z129" i="3"/>
  <c r="Q130" i="3"/>
  <c r="Z130" i="3"/>
  <c r="Q131" i="3"/>
  <c r="Z131" i="3"/>
  <c r="Q132" i="3"/>
  <c r="Z132" i="3"/>
  <c r="Q133" i="3"/>
  <c r="Z133" i="3"/>
  <c r="Q134" i="3"/>
  <c r="Z134" i="3"/>
  <c r="Q135" i="3"/>
  <c r="Z135" i="3"/>
  <c r="Q136" i="3"/>
  <c r="Z136" i="3"/>
  <c r="Q137" i="3"/>
  <c r="Z137" i="3"/>
  <c r="Q138" i="3"/>
  <c r="Z138" i="3"/>
  <c r="Q139" i="3"/>
  <c r="Z139" i="3"/>
  <c r="Q140" i="3"/>
  <c r="Z140" i="3"/>
  <c r="Q141" i="3"/>
  <c r="Z141" i="3"/>
  <c r="Q142" i="3"/>
  <c r="Z142" i="3"/>
  <c r="Q143" i="3"/>
  <c r="Z143" i="3"/>
  <c r="Q144" i="3"/>
  <c r="Z144" i="3"/>
  <c r="Q148" i="3"/>
  <c r="Z148" i="3"/>
  <c r="Q149" i="3"/>
  <c r="Z149" i="3"/>
  <c r="Q150" i="3"/>
  <c r="Z150" i="3"/>
  <c r="Q151" i="3"/>
  <c r="Z151" i="3"/>
  <c r="Q152" i="3"/>
  <c r="Z152" i="3"/>
  <c r="Q153" i="3"/>
  <c r="Z153" i="3"/>
  <c r="Q154" i="3"/>
  <c r="Z154" i="3"/>
  <c r="Q155" i="3"/>
  <c r="Z155" i="3"/>
  <c r="Q156" i="3"/>
  <c r="Z156" i="3"/>
  <c r="Q157" i="3"/>
  <c r="Z157" i="3"/>
  <c r="Q158" i="3"/>
  <c r="Z158" i="3"/>
  <c r="Q159" i="3"/>
  <c r="Z159" i="3"/>
  <c r="Q160" i="3"/>
  <c r="Z160" i="3"/>
  <c r="Q161" i="3"/>
  <c r="Z161" i="3"/>
  <c r="Q162" i="3"/>
  <c r="Z162" i="3"/>
  <c r="Q163" i="3"/>
  <c r="Z163" i="3"/>
  <c r="Q164" i="3"/>
  <c r="Z164" i="3"/>
  <c r="Q165" i="3"/>
  <c r="Z165" i="3"/>
  <c r="Q166" i="3"/>
  <c r="Z166" i="3"/>
  <c r="Q167" i="3"/>
  <c r="Z167" i="3"/>
  <c r="Q168" i="3"/>
  <c r="Z168" i="3"/>
  <c r="Q169" i="3"/>
  <c r="Z169" i="3"/>
  <c r="Q170" i="3"/>
  <c r="Z170" i="3"/>
  <c r="Q171" i="3"/>
  <c r="Z171" i="3"/>
  <c r="Q172" i="3"/>
  <c r="Z172" i="3"/>
  <c r="Q173" i="3"/>
  <c r="Z173" i="3"/>
  <c r="Q174" i="3"/>
  <c r="Z174" i="3"/>
  <c r="Q178" i="3"/>
  <c r="Z178" i="3"/>
  <c r="Q179" i="3"/>
  <c r="Z179" i="3"/>
  <c r="Q180" i="3"/>
  <c r="Z180" i="3"/>
  <c r="Q181" i="3"/>
  <c r="Z181" i="3"/>
  <c r="Q182" i="3"/>
  <c r="Z182" i="3"/>
  <c r="Q183" i="3"/>
  <c r="Z183" i="3"/>
  <c r="Q184" i="3"/>
  <c r="Z184" i="3"/>
  <c r="Q185" i="3"/>
  <c r="Z185" i="3"/>
  <c r="Q186" i="3"/>
  <c r="Z186" i="3"/>
  <c r="Q187" i="3"/>
  <c r="Z187" i="3"/>
  <c r="Q188" i="3"/>
  <c r="Z188" i="3"/>
  <c r="Q189" i="3"/>
  <c r="Z189" i="3"/>
  <c r="Q190" i="3"/>
  <c r="Z190" i="3"/>
  <c r="Q191" i="3"/>
  <c r="Z191" i="3"/>
  <c r="Q192" i="3"/>
  <c r="Z192" i="3"/>
  <c r="Q193" i="3"/>
  <c r="Z193" i="3"/>
  <c r="Q194" i="3"/>
  <c r="Z194" i="3"/>
  <c r="Q195" i="3"/>
  <c r="Z195" i="3"/>
  <c r="Q196" i="3"/>
  <c r="Z196" i="3"/>
  <c r="Q197" i="3"/>
  <c r="Z197" i="3"/>
  <c r="Q201" i="3"/>
  <c r="Z201" i="3"/>
  <c r="Q202" i="3"/>
  <c r="Z202" i="3"/>
  <c r="Q203" i="3"/>
  <c r="Z203" i="3"/>
  <c r="Q204" i="3"/>
  <c r="Z204" i="3"/>
  <c r="Q205" i="3"/>
  <c r="Z205" i="3"/>
  <c r="Q206" i="3"/>
  <c r="Z206" i="3"/>
  <c r="Q207" i="3"/>
  <c r="Z207" i="3"/>
  <c r="Q208" i="3"/>
  <c r="Z208" i="3"/>
  <c r="Q209" i="3"/>
  <c r="Z209" i="3"/>
  <c r="Q210" i="3"/>
  <c r="Z210" i="3"/>
  <c r="Q211" i="3"/>
  <c r="Z211" i="3"/>
  <c r="Q212" i="3"/>
  <c r="Z212" i="3"/>
  <c r="Q213" i="3"/>
  <c r="Z213" i="3"/>
  <c r="Q214" i="3"/>
  <c r="Z214" i="3"/>
  <c r="Q215" i="3"/>
  <c r="Z215" i="3"/>
  <c r="Q216" i="3"/>
  <c r="Z216" i="3"/>
  <c r="Q217" i="3"/>
  <c r="Z217" i="3"/>
  <c r="Q218" i="3"/>
  <c r="Z218" i="3"/>
  <c r="Q219" i="3"/>
  <c r="Z219" i="3"/>
  <c r="Q220" i="3"/>
  <c r="Z220" i="3"/>
  <c r="Q221" i="3"/>
  <c r="Z221" i="3"/>
  <c r="Q222" i="3"/>
  <c r="Z222" i="3"/>
  <c r="Q223" i="3"/>
  <c r="Z223" i="3"/>
  <c r="Q224" i="3"/>
  <c r="Z224" i="3"/>
  <c r="Q225" i="3"/>
  <c r="Z225" i="3"/>
  <c r="Q226" i="3"/>
  <c r="Z226" i="3"/>
  <c r="Q227" i="3"/>
  <c r="Z227" i="3"/>
  <c r="Q228" i="3"/>
  <c r="Z228" i="3"/>
  <c r="Q229" i="3"/>
  <c r="Z229" i="3"/>
  <c r="Q230" i="3"/>
  <c r="Z230" i="3"/>
  <c r="Q231" i="3"/>
  <c r="Z231" i="3"/>
  <c r="Q235" i="3"/>
  <c r="Z235" i="3"/>
  <c r="Q236" i="3"/>
  <c r="Z236" i="3"/>
  <c r="Q237" i="3"/>
  <c r="Z237" i="3"/>
  <c r="Q238" i="3"/>
  <c r="Z238" i="3"/>
  <c r="Q239" i="3"/>
  <c r="Z239" i="3"/>
  <c r="Q240" i="3"/>
  <c r="Z240" i="3"/>
  <c r="Q241" i="3"/>
  <c r="Z241" i="3"/>
  <c r="Q242" i="3"/>
  <c r="Z242" i="3"/>
  <c r="Q243" i="3"/>
  <c r="Z243" i="3"/>
  <c r="Q244" i="3"/>
  <c r="Z244" i="3"/>
  <c r="Q245" i="3"/>
  <c r="Z245" i="3"/>
  <c r="Q246" i="3"/>
  <c r="Z246" i="3"/>
  <c r="Q247" i="3"/>
  <c r="Z247" i="3"/>
  <c r="Q248" i="3"/>
  <c r="Z248" i="3"/>
  <c r="Q249" i="3"/>
  <c r="Z249" i="3"/>
  <c r="Q250" i="3"/>
  <c r="Z250" i="3"/>
  <c r="Q251" i="3"/>
  <c r="Z251" i="3"/>
  <c r="Q252" i="3"/>
  <c r="Z252" i="3"/>
  <c r="Q253" i="3"/>
  <c r="Z253" i="3"/>
  <c r="Q254" i="3"/>
  <c r="Z254" i="3"/>
  <c r="Q255" i="3"/>
  <c r="Z255" i="3"/>
  <c r="Q256" i="3"/>
  <c r="Z256" i="3"/>
  <c r="Q260" i="3"/>
  <c r="Z260" i="3"/>
  <c r="Q261" i="3"/>
  <c r="Z261" i="3"/>
  <c r="Q262" i="3"/>
  <c r="Z262" i="3"/>
  <c r="Q263" i="3"/>
  <c r="Z263" i="3"/>
  <c r="Q264" i="3"/>
  <c r="Z264" i="3"/>
  <c r="Q265" i="3"/>
  <c r="Z265" i="3"/>
  <c r="Q266" i="3"/>
  <c r="Z266" i="3"/>
  <c r="Q267" i="3"/>
  <c r="Z267" i="3"/>
  <c r="Q268" i="3"/>
  <c r="Z268" i="3"/>
  <c r="Q269" i="3"/>
  <c r="Z269" i="3"/>
  <c r="Q270" i="3"/>
  <c r="Z270" i="3"/>
  <c r="Q271" i="3"/>
  <c r="Z271" i="3"/>
  <c r="Q272" i="3"/>
  <c r="Z272" i="3"/>
  <c r="Q273" i="3"/>
  <c r="Z273" i="3"/>
  <c r="Q274" i="3"/>
  <c r="Z274" i="3"/>
  <c r="Q275" i="3"/>
  <c r="Z275" i="3"/>
  <c r="Q276" i="3"/>
  <c r="Z276" i="3"/>
  <c r="Q277" i="3"/>
  <c r="Z277" i="3"/>
  <c r="Q278" i="3"/>
  <c r="Z278" i="3"/>
  <c r="Q279" i="3"/>
  <c r="Z279" i="3"/>
  <c r="Q280" i="3"/>
  <c r="Z280" i="3"/>
  <c r="Q281" i="3"/>
  <c r="Z281" i="3"/>
  <c r="Q282" i="3"/>
  <c r="Z282" i="3"/>
  <c r="Q283" i="3"/>
  <c r="Z283" i="3"/>
  <c r="Q284" i="3"/>
  <c r="Z284" i="3"/>
  <c r="Q285" i="3"/>
  <c r="Z285" i="3"/>
  <c r="Q286" i="3"/>
  <c r="Z286" i="3"/>
  <c r="Q287" i="3"/>
  <c r="Z287" i="3"/>
  <c r="Q288" i="3"/>
  <c r="Z288" i="3"/>
  <c r="Q289" i="3"/>
  <c r="Z289" i="3"/>
  <c r="I292" i="3"/>
  <c r="K292" i="3"/>
  <c r="R292" i="3"/>
  <c r="T292" i="3"/>
  <c r="AA292" i="3"/>
  <c r="AC292" i="3"/>
  <c r="N9" i="2"/>
  <c r="R9" i="2"/>
  <c r="V9" i="2"/>
  <c r="W9" i="2"/>
  <c r="X9" i="2"/>
  <c r="AB9" i="2"/>
  <c r="AD9" i="2"/>
  <c r="AE9" i="2"/>
  <c r="AF9" i="2"/>
  <c r="AH9" i="2"/>
  <c r="AI9" i="2"/>
  <c r="AJ9" i="2"/>
  <c r="AK9" i="2"/>
  <c r="AL9" i="2"/>
  <c r="AO9" i="2"/>
  <c r="AV9" i="2"/>
  <c r="K10" i="2"/>
  <c r="O10" i="2"/>
  <c r="L10" i="2"/>
  <c r="P10" i="2"/>
  <c r="M10" i="2"/>
  <c r="Q10" i="2"/>
  <c r="N10" i="2"/>
  <c r="R10" i="2"/>
  <c r="V10" i="2"/>
  <c r="W10" i="2"/>
  <c r="X10" i="2"/>
  <c r="AJ10" i="2"/>
  <c r="AK10" i="2"/>
  <c r="AV10" i="2"/>
  <c r="L11" i="2"/>
  <c r="M11" i="2"/>
  <c r="N11" i="2"/>
  <c r="P11" i="2"/>
  <c r="Q11" i="2"/>
  <c r="R11" i="2"/>
  <c r="V11" i="2"/>
  <c r="W11" i="2"/>
  <c r="X11" i="2"/>
  <c r="AD11" i="2"/>
  <c r="AE11" i="2"/>
  <c r="AH11" i="2"/>
  <c r="AI11" i="2"/>
  <c r="AJ11" i="2"/>
  <c r="AK11" i="2"/>
  <c r="AL11" i="2"/>
  <c r="AV11" i="2"/>
  <c r="K12" i="2"/>
  <c r="L12" i="2"/>
  <c r="P12" i="2"/>
  <c r="M12" i="2"/>
  <c r="O12" i="2"/>
  <c r="Q12" i="2"/>
  <c r="V12" i="2"/>
  <c r="W12" i="2"/>
  <c r="X12" i="2"/>
  <c r="AB12" i="2"/>
  <c r="AD12" i="2"/>
  <c r="AE12" i="2"/>
  <c r="AF12" i="2"/>
  <c r="AH12" i="2"/>
  <c r="AI12" i="2"/>
  <c r="AJ12" i="2"/>
  <c r="AK12" i="2"/>
  <c r="AL12" i="2"/>
  <c r="AO12" i="2"/>
  <c r="AV12" i="2"/>
  <c r="K13" i="2"/>
  <c r="L13" i="2"/>
  <c r="M13" i="2"/>
  <c r="O13" i="2"/>
  <c r="P13" i="2"/>
  <c r="Q13" i="2"/>
  <c r="V13" i="2"/>
  <c r="W13" i="2"/>
  <c r="X13" i="2"/>
  <c r="AB13" i="2"/>
  <c r="AD13" i="2"/>
  <c r="AE13" i="2"/>
  <c r="AF13" i="2"/>
  <c r="AO13" i="2"/>
  <c r="AH13" i="2"/>
  <c r="AI13" i="2"/>
  <c r="AJ13" i="2"/>
  <c r="AK13" i="2"/>
  <c r="AL13" i="2"/>
  <c r="AV13" i="2"/>
  <c r="K14" i="2"/>
  <c r="L14" i="2"/>
  <c r="M14" i="2"/>
  <c r="N14" i="2"/>
  <c r="O14" i="2"/>
  <c r="P14" i="2"/>
  <c r="Q14" i="2"/>
  <c r="R14" i="2"/>
  <c r="V14" i="2"/>
  <c r="W14" i="2"/>
  <c r="X14" i="2"/>
  <c r="Z14" i="2"/>
  <c r="AB14" i="2"/>
  <c r="AD14" i="2"/>
  <c r="AE14" i="2"/>
  <c r="AF14" i="2"/>
  <c r="AH14" i="2"/>
  <c r="AI14" i="2"/>
  <c r="AJ14" i="2"/>
  <c r="AK14" i="2"/>
  <c r="AL14" i="2"/>
  <c r="AO14" i="2"/>
  <c r="AQ14" i="2"/>
  <c r="AV14" i="2"/>
  <c r="K15" i="2"/>
  <c r="L15" i="2"/>
  <c r="M15" i="2"/>
  <c r="N15" i="2"/>
  <c r="O15" i="2"/>
  <c r="P15" i="2"/>
  <c r="Q15" i="2"/>
  <c r="R15" i="2"/>
  <c r="V15" i="2"/>
  <c r="W15" i="2"/>
  <c r="X15" i="2"/>
  <c r="Z15" i="2"/>
  <c r="AB15" i="2"/>
  <c r="AD15" i="2"/>
  <c r="AE15" i="2"/>
  <c r="AF15" i="2"/>
  <c r="AH15" i="2"/>
  <c r="AI15" i="2"/>
  <c r="AJ15" i="2"/>
  <c r="AK15" i="2"/>
  <c r="AL15" i="2"/>
  <c r="AO15" i="2"/>
  <c r="AQ15" i="2"/>
  <c r="AV15" i="2"/>
  <c r="K16" i="2"/>
  <c r="L16" i="2"/>
  <c r="M16" i="2"/>
  <c r="N16" i="2"/>
  <c r="O16" i="2"/>
  <c r="P16" i="2"/>
  <c r="Q16" i="2"/>
  <c r="R16" i="2"/>
  <c r="V16" i="2"/>
  <c r="W16" i="2"/>
  <c r="X16" i="2"/>
  <c r="Z16" i="2"/>
  <c r="AB16" i="2"/>
  <c r="AD16" i="2"/>
  <c r="AE16" i="2"/>
  <c r="AF16" i="2"/>
  <c r="AO16" i="2"/>
  <c r="AQ16" i="2"/>
  <c r="AH16" i="2"/>
  <c r="AI16" i="2"/>
  <c r="AJ16" i="2"/>
  <c r="AK16" i="2"/>
  <c r="AL16" i="2"/>
  <c r="AV16" i="2"/>
  <c r="K17" i="2"/>
  <c r="L17" i="2"/>
  <c r="M17" i="2"/>
  <c r="N17" i="2"/>
  <c r="O17" i="2"/>
  <c r="P17" i="2"/>
  <c r="Q17" i="2"/>
  <c r="R17" i="2"/>
  <c r="V17" i="2"/>
  <c r="W17" i="2"/>
  <c r="X17" i="2"/>
  <c r="Z17" i="2"/>
  <c r="AB17" i="2"/>
  <c r="AD17" i="2"/>
  <c r="AE17" i="2"/>
  <c r="AF17" i="2"/>
  <c r="AH17" i="2"/>
  <c r="AI17" i="2"/>
  <c r="AJ17" i="2"/>
  <c r="AK17" i="2"/>
  <c r="AL17" i="2"/>
  <c r="AV17" i="2"/>
  <c r="K18" i="2"/>
  <c r="L18" i="2"/>
  <c r="M18" i="2"/>
  <c r="N18" i="2"/>
  <c r="O18" i="2"/>
  <c r="P18" i="2"/>
  <c r="Q18" i="2"/>
  <c r="R18" i="2"/>
  <c r="V18" i="2"/>
  <c r="W18" i="2"/>
  <c r="X18" i="2"/>
  <c r="Z18" i="2"/>
  <c r="AB18" i="2"/>
  <c r="AD18" i="2"/>
  <c r="AE18" i="2"/>
  <c r="AF18" i="2"/>
  <c r="AH18" i="2"/>
  <c r="AI18" i="2"/>
  <c r="AJ18" i="2"/>
  <c r="AK18" i="2"/>
  <c r="AL18" i="2"/>
  <c r="AV18" i="2"/>
  <c r="K19" i="2"/>
  <c r="L19" i="2"/>
  <c r="M19" i="2"/>
  <c r="N19" i="2"/>
  <c r="O19" i="2"/>
  <c r="P19" i="2"/>
  <c r="Q19" i="2"/>
  <c r="R19" i="2"/>
  <c r="V19" i="2"/>
  <c r="W19" i="2"/>
  <c r="X19" i="2"/>
  <c r="AB19" i="2"/>
  <c r="AD19" i="2"/>
  <c r="AE19" i="2"/>
  <c r="AF19" i="2"/>
  <c r="AH19" i="2"/>
  <c r="AI19" i="2"/>
  <c r="AJ19" i="2"/>
  <c r="AK19" i="2"/>
  <c r="AL19" i="2"/>
  <c r="AV19" i="2"/>
  <c r="K20" i="2"/>
  <c r="L20" i="2"/>
  <c r="M20" i="2"/>
  <c r="N20" i="2"/>
  <c r="O20" i="2"/>
  <c r="P20" i="2"/>
  <c r="Q20" i="2"/>
  <c r="R20" i="2"/>
  <c r="V20" i="2"/>
  <c r="W20" i="2"/>
  <c r="X20" i="2"/>
  <c r="AB20" i="2"/>
  <c r="AD20" i="2"/>
  <c r="AE20" i="2"/>
  <c r="AF20" i="2"/>
  <c r="AH20" i="2"/>
  <c r="AI20" i="2"/>
  <c r="AJ20" i="2"/>
  <c r="AK20" i="2"/>
  <c r="AL20" i="2"/>
  <c r="AO20" i="2"/>
  <c r="AV20" i="2"/>
  <c r="K21" i="2"/>
  <c r="L21" i="2"/>
  <c r="P21" i="2"/>
  <c r="M21" i="2"/>
  <c r="Q21" i="2"/>
  <c r="N21" i="2"/>
  <c r="O21" i="2"/>
  <c r="R21" i="2"/>
  <c r="X21" i="2"/>
  <c r="AB21" i="2"/>
  <c r="AD21" i="2"/>
  <c r="AE21" i="2"/>
  <c r="AF21" i="2"/>
  <c r="AH21" i="2"/>
  <c r="AI21" i="2"/>
  <c r="AJ21" i="2"/>
  <c r="AK21" i="2"/>
  <c r="AL21" i="2"/>
  <c r="AV21" i="2"/>
  <c r="K22" i="2"/>
  <c r="L22" i="2"/>
  <c r="M22" i="2"/>
  <c r="N22" i="2"/>
  <c r="O22" i="2"/>
  <c r="P22" i="2"/>
  <c r="Q22" i="2"/>
  <c r="R22" i="2"/>
  <c r="V22" i="2"/>
  <c r="W22" i="2"/>
  <c r="X22" i="2"/>
  <c r="Z22" i="2"/>
  <c r="AB22" i="2"/>
  <c r="AD22" i="2"/>
  <c r="AE22" i="2"/>
  <c r="AF22" i="2"/>
  <c r="AH22" i="2"/>
  <c r="AI22" i="2"/>
  <c r="AJ22" i="2"/>
  <c r="AK22" i="2"/>
  <c r="AL22" i="2"/>
  <c r="AO22" i="2"/>
  <c r="AV22" i="2"/>
  <c r="K23" i="2"/>
  <c r="L23" i="2"/>
  <c r="M23" i="2"/>
  <c r="N23" i="2"/>
  <c r="O23" i="2"/>
  <c r="P23" i="2"/>
  <c r="Q23" i="2"/>
  <c r="R23" i="2"/>
  <c r="V23" i="2"/>
  <c r="W23" i="2"/>
  <c r="X23" i="2"/>
  <c r="Z23" i="2"/>
  <c r="AB23" i="2"/>
  <c r="AD23" i="2"/>
  <c r="AE23" i="2"/>
  <c r="AF23" i="2"/>
  <c r="AH23" i="2"/>
  <c r="AI23" i="2"/>
  <c r="AJ23" i="2"/>
  <c r="AK23" i="2"/>
  <c r="AL23" i="2"/>
  <c r="AV23" i="2"/>
  <c r="K24" i="2"/>
  <c r="L24" i="2"/>
  <c r="M24" i="2"/>
  <c r="N24" i="2"/>
  <c r="O24" i="2"/>
  <c r="P24" i="2"/>
  <c r="Q24" i="2"/>
  <c r="R24" i="2"/>
  <c r="V24" i="2"/>
  <c r="W24" i="2"/>
  <c r="X24" i="2"/>
  <c r="Z24" i="2"/>
  <c r="AB24" i="2"/>
  <c r="AD24" i="2"/>
  <c r="AE24" i="2"/>
  <c r="AF24" i="2"/>
  <c r="AH24" i="2"/>
  <c r="AI24" i="2"/>
  <c r="AJ24" i="2"/>
  <c r="AK24" i="2"/>
  <c r="AL24" i="2"/>
  <c r="AV24" i="2"/>
  <c r="K25" i="2"/>
  <c r="L25" i="2"/>
  <c r="M25" i="2"/>
  <c r="N25" i="2"/>
  <c r="O25" i="2"/>
  <c r="P25" i="2"/>
  <c r="Q25" i="2"/>
  <c r="R25" i="2"/>
  <c r="X25" i="2"/>
  <c r="AB25" i="2"/>
  <c r="AD25" i="2"/>
  <c r="AE25" i="2"/>
  <c r="AF25" i="2"/>
  <c r="AH25" i="2"/>
  <c r="AI25" i="2"/>
  <c r="AJ25" i="2"/>
  <c r="AK25" i="2"/>
  <c r="AL25" i="2"/>
  <c r="AV25" i="2"/>
  <c r="K26" i="2"/>
  <c r="L26" i="2"/>
  <c r="M26" i="2"/>
  <c r="N26" i="2"/>
  <c r="O26" i="2"/>
  <c r="P26" i="2"/>
  <c r="Q26" i="2"/>
  <c r="R26" i="2"/>
  <c r="V26" i="2"/>
  <c r="W26" i="2"/>
  <c r="X26" i="2"/>
  <c r="Z26" i="2"/>
  <c r="AB26" i="2"/>
  <c r="AD26" i="2"/>
  <c r="AE26" i="2"/>
  <c r="AF26" i="2"/>
  <c r="AH26" i="2"/>
  <c r="AI26" i="2"/>
  <c r="AJ26" i="2"/>
  <c r="AK26" i="2"/>
  <c r="AL26" i="2"/>
  <c r="AV26" i="2"/>
  <c r="K27" i="2"/>
  <c r="L27" i="2"/>
  <c r="M27" i="2"/>
  <c r="N27" i="2"/>
  <c r="O27" i="2"/>
  <c r="P27" i="2"/>
  <c r="Q27" i="2"/>
  <c r="R27" i="2"/>
  <c r="V27" i="2"/>
  <c r="W27" i="2"/>
  <c r="X27" i="2"/>
  <c r="Z27" i="2"/>
  <c r="AB27" i="2"/>
  <c r="AD27" i="2"/>
  <c r="AE27" i="2"/>
  <c r="AF27" i="2"/>
  <c r="AH27" i="2"/>
  <c r="AI27" i="2"/>
  <c r="AJ27" i="2"/>
  <c r="AK27" i="2"/>
  <c r="AL27" i="2"/>
  <c r="AV27" i="2"/>
  <c r="K28" i="2"/>
  <c r="L28" i="2"/>
  <c r="M28" i="2"/>
  <c r="N28" i="2"/>
  <c r="O28" i="2"/>
  <c r="P28" i="2"/>
  <c r="Q28" i="2"/>
  <c r="R28" i="2"/>
  <c r="V28" i="2"/>
  <c r="W28" i="2"/>
  <c r="X28" i="2"/>
  <c r="Z28" i="2"/>
  <c r="AB28" i="2"/>
  <c r="AD28" i="2"/>
  <c r="AE28" i="2"/>
  <c r="AF28" i="2"/>
  <c r="AH28" i="2"/>
  <c r="AI28" i="2"/>
  <c r="AJ28" i="2"/>
  <c r="AK28" i="2"/>
  <c r="AL28" i="2"/>
  <c r="AV28" i="2"/>
  <c r="AW28" i="2"/>
  <c r="K29" i="2"/>
  <c r="L29" i="2"/>
  <c r="P29" i="2"/>
  <c r="M29" i="2"/>
  <c r="N29" i="2"/>
  <c r="R29" i="2"/>
  <c r="O29" i="2"/>
  <c r="Q29" i="2"/>
  <c r="W29" i="2"/>
  <c r="X29" i="2"/>
  <c r="AB29" i="2"/>
  <c r="AD29" i="2"/>
  <c r="AE29" i="2"/>
  <c r="AF29" i="2"/>
  <c r="AH29" i="2"/>
  <c r="AI29" i="2"/>
  <c r="AJ29" i="2"/>
  <c r="AK29" i="2"/>
  <c r="AL29" i="2"/>
  <c r="AV29" i="2"/>
  <c r="AW29" i="2"/>
  <c r="K30" i="2"/>
  <c r="O30" i="2"/>
  <c r="L30" i="2"/>
  <c r="P30" i="2"/>
  <c r="X30" i="2"/>
  <c r="AI30" i="2"/>
  <c r="AV30" i="2"/>
  <c r="X31" i="2"/>
  <c r="AI31" i="2"/>
  <c r="AV31" i="2"/>
  <c r="AK32" i="2"/>
  <c r="AV32" i="2"/>
  <c r="X33" i="2"/>
  <c r="AI33" i="2"/>
  <c r="AV33" i="2"/>
  <c r="X34" i="2"/>
  <c r="AI34" i="2"/>
  <c r="AV34" i="2"/>
  <c r="X35" i="2"/>
  <c r="AI35" i="2"/>
  <c r="AV35" i="2"/>
  <c r="AJ36" i="2"/>
  <c r="AK36" i="2"/>
  <c r="AV36" i="2"/>
  <c r="X37" i="2"/>
  <c r="AD37" i="2"/>
  <c r="AE37" i="2"/>
  <c r="AH37" i="2"/>
  <c r="AI37" i="2"/>
  <c r="AJ37" i="2"/>
  <c r="AK37" i="2"/>
  <c r="AL37" i="2"/>
  <c r="AV37" i="2"/>
  <c r="L38" i="2"/>
  <c r="M38" i="2"/>
  <c r="N38" i="2"/>
  <c r="P38" i="2"/>
  <c r="Q38" i="2"/>
  <c r="R38" i="2"/>
  <c r="V38" i="2"/>
  <c r="W38" i="2"/>
  <c r="X38" i="2"/>
  <c r="AB38" i="2"/>
  <c r="AD38" i="2"/>
  <c r="AE38" i="2"/>
  <c r="AF38" i="2"/>
  <c r="AH38" i="2"/>
  <c r="AI38" i="2"/>
  <c r="AJ38" i="2"/>
  <c r="AK38" i="2"/>
  <c r="AL38" i="2"/>
  <c r="AO38" i="2"/>
  <c r="AV38" i="2"/>
  <c r="L39" i="2"/>
  <c r="M39" i="2"/>
  <c r="N39" i="2"/>
  <c r="P39" i="2"/>
  <c r="Q39" i="2"/>
  <c r="R39" i="2"/>
  <c r="V39" i="2"/>
  <c r="W39" i="2"/>
  <c r="X39" i="2"/>
  <c r="AB39" i="2"/>
  <c r="AD39" i="2"/>
  <c r="AE39" i="2"/>
  <c r="AF39" i="2"/>
  <c r="AH39" i="2"/>
  <c r="AI39" i="2"/>
  <c r="AJ39" i="2"/>
  <c r="AK39" i="2"/>
  <c r="AL39" i="2"/>
  <c r="AV39" i="2"/>
  <c r="K40" i="2"/>
  <c r="L40" i="2"/>
  <c r="M40" i="2"/>
  <c r="N40" i="2"/>
  <c r="O40" i="2"/>
  <c r="P40" i="2"/>
  <c r="Q40" i="2"/>
  <c r="W40" i="2"/>
  <c r="R40" i="2"/>
  <c r="V40" i="2"/>
  <c r="X40" i="2"/>
  <c r="AB40" i="2"/>
  <c r="AD40" i="2"/>
  <c r="AE40" i="2"/>
  <c r="AF40" i="2"/>
  <c r="AH40" i="2"/>
  <c r="AI40" i="2"/>
  <c r="AJ40" i="2"/>
  <c r="AK40" i="2"/>
  <c r="AL40" i="2"/>
  <c r="AO40" i="2"/>
  <c r="AV40" i="2"/>
  <c r="K41" i="2"/>
  <c r="L41" i="2"/>
  <c r="M41" i="2"/>
  <c r="N41" i="2"/>
  <c r="O41" i="2"/>
  <c r="P41" i="2"/>
  <c r="Q41" i="2"/>
  <c r="W41" i="2"/>
  <c r="R41" i="2"/>
  <c r="V41" i="2"/>
  <c r="X41" i="2"/>
  <c r="AB41" i="2"/>
  <c r="AD41" i="2"/>
  <c r="AE41" i="2"/>
  <c r="AF41" i="2"/>
  <c r="AH41" i="2"/>
  <c r="AI41" i="2"/>
  <c r="AJ41" i="2"/>
  <c r="AK41" i="2"/>
  <c r="AL41" i="2"/>
  <c r="AV41" i="2"/>
  <c r="K42" i="2"/>
  <c r="L42" i="2"/>
  <c r="M42" i="2"/>
  <c r="Q42" i="2"/>
  <c r="N42" i="2"/>
  <c r="O42" i="2"/>
  <c r="P42" i="2"/>
  <c r="R42" i="2"/>
  <c r="X42" i="2"/>
  <c r="AB42" i="2"/>
  <c r="AD42" i="2"/>
  <c r="AE42" i="2"/>
  <c r="AF42" i="2"/>
  <c r="AH42" i="2"/>
  <c r="AI42" i="2"/>
  <c r="AJ42" i="2"/>
  <c r="AK42" i="2"/>
  <c r="AL42" i="2"/>
  <c r="AV42" i="2"/>
  <c r="K43" i="2"/>
  <c r="L43" i="2"/>
  <c r="M43" i="2"/>
  <c r="N43" i="2"/>
  <c r="O43" i="2"/>
  <c r="P43" i="2"/>
  <c r="Q43" i="2"/>
  <c r="R43" i="2"/>
  <c r="V43" i="2"/>
  <c r="W43" i="2"/>
  <c r="X43" i="2"/>
  <c r="Z43" i="2"/>
  <c r="AB43" i="2"/>
  <c r="AD43" i="2"/>
  <c r="AE43" i="2"/>
  <c r="AF43" i="2"/>
  <c r="AH43" i="2"/>
  <c r="AI43" i="2"/>
  <c r="AJ43" i="2"/>
  <c r="AK43" i="2"/>
  <c r="AL43" i="2"/>
  <c r="AO43" i="2"/>
  <c r="AQ43" i="2"/>
  <c r="AV43" i="2"/>
  <c r="K44" i="2"/>
  <c r="L44" i="2"/>
  <c r="M44" i="2"/>
  <c r="N44" i="2"/>
  <c r="O44" i="2"/>
  <c r="P44" i="2"/>
  <c r="Q44" i="2"/>
  <c r="R44" i="2"/>
  <c r="V44" i="2"/>
  <c r="W44" i="2"/>
  <c r="X44" i="2"/>
  <c r="Z44" i="2"/>
  <c r="AB44" i="2"/>
  <c r="AD44" i="2"/>
  <c r="AE44" i="2"/>
  <c r="AF44" i="2"/>
  <c r="AH44" i="2"/>
  <c r="AI44" i="2"/>
  <c r="AJ44" i="2"/>
  <c r="AK44" i="2"/>
  <c r="AL44" i="2"/>
  <c r="AV44" i="2"/>
  <c r="K45" i="2"/>
  <c r="L45" i="2"/>
  <c r="M45" i="2"/>
  <c r="N45" i="2"/>
  <c r="O45" i="2"/>
  <c r="P45" i="2"/>
  <c r="Q45" i="2"/>
  <c r="R45" i="2"/>
  <c r="V45" i="2"/>
  <c r="W45" i="2"/>
  <c r="X45" i="2"/>
  <c r="Z45" i="2"/>
  <c r="AB45" i="2"/>
  <c r="AD45" i="2"/>
  <c r="AE45" i="2"/>
  <c r="AF45" i="2"/>
  <c r="AH45" i="2"/>
  <c r="AI45" i="2"/>
  <c r="AJ45" i="2"/>
  <c r="AK45" i="2"/>
  <c r="AL45" i="2"/>
  <c r="AO45" i="2"/>
  <c r="AV45" i="2"/>
  <c r="K46" i="2"/>
  <c r="L46" i="2"/>
  <c r="M46" i="2"/>
  <c r="N46" i="2"/>
  <c r="O46" i="2"/>
  <c r="P46" i="2"/>
  <c r="Q46" i="2"/>
  <c r="R46" i="2"/>
  <c r="V46" i="2"/>
  <c r="W46" i="2"/>
  <c r="X46" i="2"/>
  <c r="Z46" i="2"/>
  <c r="AB46" i="2"/>
  <c r="AD46" i="2"/>
  <c r="AE46" i="2"/>
  <c r="AF46" i="2"/>
  <c r="AH46" i="2"/>
  <c r="AI46" i="2"/>
  <c r="AJ46" i="2"/>
  <c r="AK46" i="2"/>
  <c r="AL46" i="2"/>
  <c r="AV46" i="2"/>
  <c r="K47" i="2"/>
  <c r="L47" i="2"/>
  <c r="M47" i="2"/>
  <c r="N47" i="2"/>
  <c r="O47" i="2"/>
  <c r="P47" i="2"/>
  <c r="Q47" i="2"/>
  <c r="R47" i="2"/>
  <c r="V47" i="2"/>
  <c r="W47" i="2"/>
  <c r="X47" i="2"/>
  <c r="Z47" i="2"/>
  <c r="AB47" i="2"/>
  <c r="AD47" i="2"/>
  <c r="AE47" i="2"/>
  <c r="AF47" i="2"/>
  <c r="AH47" i="2"/>
  <c r="AI47" i="2"/>
  <c r="AJ47" i="2"/>
  <c r="AK47" i="2"/>
  <c r="AL47" i="2"/>
  <c r="AV47" i="2"/>
  <c r="K51" i="2"/>
  <c r="L51" i="2"/>
  <c r="M51" i="2"/>
  <c r="N51" i="2"/>
  <c r="O51" i="2"/>
  <c r="P51" i="2"/>
  <c r="Q51" i="2"/>
  <c r="R51" i="2"/>
  <c r="V51" i="2"/>
  <c r="W51" i="2"/>
  <c r="X51" i="2"/>
  <c r="Z51" i="2"/>
  <c r="AB51" i="2"/>
  <c r="AD51" i="2"/>
  <c r="AE51" i="2"/>
  <c r="AF51" i="2"/>
  <c r="AH51" i="2"/>
  <c r="AI51" i="2"/>
  <c r="AJ51" i="2"/>
  <c r="AK51" i="2"/>
  <c r="AL51" i="2"/>
  <c r="AO51" i="2"/>
  <c r="AV51" i="2"/>
  <c r="K52" i="2"/>
  <c r="L52" i="2"/>
  <c r="M52" i="2"/>
  <c r="N52" i="2"/>
  <c r="O52" i="2"/>
  <c r="P52" i="2"/>
  <c r="Q52" i="2"/>
  <c r="R52" i="2"/>
  <c r="V52" i="2"/>
  <c r="W52" i="2"/>
  <c r="X52" i="2"/>
  <c r="Z52" i="2"/>
  <c r="AB52" i="2"/>
  <c r="AD52" i="2"/>
  <c r="AE52" i="2"/>
  <c r="AF52" i="2"/>
  <c r="AH52" i="2"/>
  <c r="AI52" i="2"/>
  <c r="AJ52" i="2"/>
  <c r="AK52" i="2"/>
  <c r="AL52" i="2"/>
  <c r="AV52" i="2"/>
  <c r="K53" i="2"/>
  <c r="L53" i="2"/>
  <c r="P53" i="2"/>
  <c r="M53" i="2"/>
  <c r="N53" i="2"/>
  <c r="O53" i="2"/>
  <c r="Q53" i="2"/>
  <c r="R53" i="2"/>
  <c r="V53" i="2"/>
  <c r="W53" i="2"/>
  <c r="X53" i="2"/>
  <c r="AB53" i="2"/>
  <c r="AD53" i="2"/>
  <c r="AE53" i="2"/>
  <c r="AF53" i="2"/>
  <c r="AH53" i="2"/>
  <c r="AI53" i="2"/>
  <c r="AJ53" i="2"/>
  <c r="AK53" i="2"/>
  <c r="AL53" i="2"/>
  <c r="AO53" i="2"/>
  <c r="AV53" i="2"/>
  <c r="K54" i="2"/>
  <c r="L54" i="2"/>
  <c r="M54" i="2"/>
  <c r="N54" i="2"/>
  <c r="O54" i="2"/>
  <c r="P54" i="2"/>
  <c r="Q54" i="2"/>
  <c r="R54" i="2"/>
  <c r="V54" i="2"/>
  <c r="W54" i="2"/>
  <c r="X54" i="2"/>
  <c r="AB54" i="2"/>
  <c r="AD54" i="2"/>
  <c r="AE54" i="2"/>
  <c r="AF54" i="2"/>
  <c r="AH54" i="2"/>
  <c r="AI54" i="2"/>
  <c r="AJ54" i="2"/>
  <c r="AK54" i="2"/>
  <c r="AL54" i="2"/>
  <c r="AV54" i="2"/>
  <c r="K55" i="2"/>
  <c r="L55" i="2"/>
  <c r="M55" i="2"/>
  <c r="N55" i="2"/>
  <c r="O55" i="2"/>
  <c r="P55" i="2"/>
  <c r="V55" i="2"/>
  <c r="Q55" i="2"/>
  <c r="W55" i="2"/>
  <c r="R55" i="2"/>
  <c r="X55" i="2"/>
  <c r="AB55" i="2"/>
  <c r="AD55" i="2"/>
  <c r="AE55" i="2"/>
  <c r="AF55" i="2"/>
  <c r="AH55" i="2"/>
  <c r="AI55" i="2"/>
  <c r="AJ55" i="2"/>
  <c r="AK55" i="2"/>
  <c r="AL55" i="2"/>
  <c r="AV55" i="2"/>
  <c r="K56" i="2"/>
  <c r="O56" i="2"/>
  <c r="L56" i="2"/>
  <c r="P56" i="2"/>
  <c r="M56" i="2"/>
  <c r="Q56" i="2"/>
  <c r="N56" i="2"/>
  <c r="R56" i="2"/>
  <c r="V56" i="2"/>
  <c r="W56" i="2"/>
  <c r="X56" i="2"/>
  <c r="AI56" i="2"/>
  <c r="AV56" i="2"/>
  <c r="V57" i="2"/>
  <c r="W57" i="2"/>
  <c r="X57" i="2"/>
  <c r="AI57" i="2"/>
  <c r="AV57" i="2"/>
  <c r="V58" i="2"/>
  <c r="W58" i="2"/>
  <c r="X58" i="2"/>
  <c r="AI58" i="2"/>
  <c r="AV58" i="2"/>
  <c r="V59" i="2"/>
  <c r="W59" i="2"/>
  <c r="X59" i="2"/>
  <c r="AI59" i="2"/>
  <c r="AV59" i="2"/>
  <c r="V60" i="2"/>
  <c r="W60" i="2"/>
  <c r="X60" i="2"/>
  <c r="AI60" i="2"/>
  <c r="AV60" i="2"/>
  <c r="AJ61" i="2"/>
  <c r="AK61" i="2"/>
  <c r="AV61" i="2"/>
  <c r="N62" i="2"/>
  <c r="R62" i="2"/>
  <c r="V62" i="2"/>
  <c r="W62" i="2"/>
  <c r="X62" i="2"/>
  <c r="AB62" i="2"/>
  <c r="AD62" i="2"/>
  <c r="AE62" i="2"/>
  <c r="AF62" i="2"/>
  <c r="AH62" i="2"/>
  <c r="AI62" i="2"/>
  <c r="AJ62" i="2"/>
  <c r="AK62" i="2"/>
  <c r="AL62" i="2"/>
  <c r="AV62" i="2"/>
  <c r="K63" i="2"/>
  <c r="L63" i="2"/>
  <c r="M63" i="2"/>
  <c r="N63" i="2"/>
  <c r="O63" i="2"/>
  <c r="P63" i="2"/>
  <c r="Q63" i="2"/>
  <c r="R63" i="2"/>
  <c r="V63" i="2"/>
  <c r="W63" i="2"/>
  <c r="X63" i="2"/>
  <c r="AB63" i="2"/>
  <c r="AD63" i="2"/>
  <c r="AE63" i="2"/>
  <c r="AF63" i="2"/>
  <c r="AH63" i="2"/>
  <c r="AI63" i="2"/>
  <c r="AJ63" i="2"/>
  <c r="AK63" i="2"/>
  <c r="AL63" i="2"/>
  <c r="AV63" i="2"/>
  <c r="K64" i="2"/>
  <c r="L64" i="2"/>
  <c r="M64" i="2"/>
  <c r="N64" i="2"/>
  <c r="O64" i="2"/>
  <c r="P64" i="2"/>
  <c r="Q64" i="2"/>
  <c r="R64" i="2"/>
  <c r="V64" i="2"/>
  <c r="W64" i="2"/>
  <c r="X64" i="2"/>
  <c r="AB64" i="2"/>
  <c r="AD64" i="2"/>
  <c r="AE64" i="2"/>
  <c r="AF64" i="2"/>
  <c r="AH64" i="2"/>
  <c r="AI64" i="2"/>
  <c r="AJ64" i="2"/>
  <c r="AK64" i="2"/>
  <c r="AL64" i="2"/>
  <c r="AO64" i="2"/>
  <c r="AV64" i="2"/>
  <c r="K65" i="2"/>
  <c r="L65" i="2"/>
  <c r="M65" i="2"/>
  <c r="N65" i="2"/>
  <c r="O65" i="2"/>
  <c r="P65" i="2"/>
  <c r="Q65" i="2"/>
  <c r="R65" i="2"/>
  <c r="V65" i="2"/>
  <c r="W65" i="2"/>
  <c r="X65" i="2"/>
  <c r="Z65" i="2"/>
  <c r="AB65" i="2"/>
  <c r="AD65" i="2"/>
  <c r="AE65" i="2"/>
  <c r="AF65" i="2"/>
  <c r="AH65" i="2"/>
  <c r="AI65" i="2"/>
  <c r="AJ65" i="2"/>
  <c r="AK65" i="2"/>
  <c r="AL65" i="2"/>
  <c r="AO65" i="2"/>
  <c r="AV65" i="2"/>
  <c r="K66" i="2"/>
  <c r="L66" i="2"/>
  <c r="M66" i="2"/>
  <c r="N66" i="2"/>
  <c r="O66" i="2"/>
  <c r="P66" i="2"/>
  <c r="Q66" i="2"/>
  <c r="R66" i="2"/>
  <c r="V66" i="2"/>
  <c r="W66" i="2"/>
  <c r="X66" i="2"/>
  <c r="Z66" i="2"/>
  <c r="AB66" i="2"/>
  <c r="AD66" i="2"/>
  <c r="AE66" i="2"/>
  <c r="AF66" i="2"/>
  <c r="AH66" i="2"/>
  <c r="AI66" i="2"/>
  <c r="AJ66" i="2"/>
  <c r="AK66" i="2"/>
  <c r="AL66" i="2"/>
  <c r="AO66" i="2"/>
  <c r="AV66" i="2"/>
  <c r="K67" i="2"/>
  <c r="L67" i="2"/>
  <c r="P67" i="2"/>
  <c r="M67" i="2"/>
  <c r="N67" i="2"/>
  <c r="O67" i="2"/>
  <c r="Q67" i="2"/>
  <c r="R67" i="2"/>
  <c r="V67" i="2"/>
  <c r="W67" i="2"/>
  <c r="X67" i="2"/>
  <c r="AB67" i="2"/>
  <c r="AD67" i="2"/>
  <c r="AE67" i="2"/>
  <c r="AF67" i="2"/>
  <c r="AH67" i="2"/>
  <c r="AI67" i="2"/>
  <c r="AJ67" i="2"/>
  <c r="AK67" i="2"/>
  <c r="AL67" i="2"/>
  <c r="AV67" i="2"/>
  <c r="K68" i="2"/>
  <c r="L68" i="2"/>
  <c r="M68" i="2"/>
  <c r="N68" i="2"/>
  <c r="O68" i="2"/>
  <c r="P68" i="2"/>
  <c r="Q68" i="2"/>
  <c r="R68" i="2"/>
  <c r="V68" i="2"/>
  <c r="W68" i="2"/>
  <c r="X68" i="2"/>
  <c r="AB68" i="2"/>
  <c r="AD68" i="2"/>
  <c r="AE68" i="2"/>
  <c r="AF68" i="2"/>
  <c r="AH68" i="2"/>
  <c r="AI68" i="2"/>
  <c r="AJ68" i="2"/>
  <c r="AK68" i="2"/>
  <c r="AL68" i="2"/>
  <c r="AV68" i="2"/>
  <c r="K69" i="2"/>
  <c r="L69" i="2"/>
  <c r="M69" i="2"/>
  <c r="N69" i="2"/>
  <c r="O69" i="2"/>
  <c r="P69" i="2"/>
  <c r="Q69" i="2"/>
  <c r="R69" i="2"/>
  <c r="V69" i="2"/>
  <c r="W69" i="2"/>
  <c r="X69" i="2"/>
  <c r="AB69" i="2"/>
  <c r="AD69" i="2"/>
  <c r="AE69" i="2"/>
  <c r="AF69" i="2"/>
  <c r="AH69" i="2"/>
  <c r="AI69" i="2"/>
  <c r="AJ69" i="2"/>
  <c r="AK69" i="2"/>
  <c r="AL69" i="2"/>
  <c r="AV69" i="2"/>
  <c r="K70" i="2"/>
  <c r="L70" i="2"/>
  <c r="M70" i="2"/>
  <c r="N70" i="2"/>
  <c r="O70" i="2"/>
  <c r="P70" i="2"/>
  <c r="Q70" i="2"/>
  <c r="R70" i="2"/>
  <c r="V70" i="2"/>
  <c r="W70" i="2"/>
  <c r="X70" i="2"/>
  <c r="AB70" i="2"/>
  <c r="AD70" i="2"/>
  <c r="AE70" i="2"/>
  <c r="AF70" i="2"/>
  <c r="AH70" i="2"/>
  <c r="AI70" i="2"/>
  <c r="AJ70" i="2"/>
  <c r="AK70" i="2"/>
  <c r="AL70" i="2"/>
  <c r="AV70" i="2"/>
  <c r="K71" i="2"/>
  <c r="L71" i="2"/>
  <c r="M71" i="2"/>
  <c r="N71" i="2"/>
  <c r="O71" i="2"/>
  <c r="P71" i="2"/>
  <c r="Q71" i="2"/>
  <c r="R71" i="2"/>
  <c r="V71" i="2"/>
  <c r="W71" i="2"/>
  <c r="X71" i="2"/>
  <c r="AB71" i="2"/>
  <c r="AD71" i="2"/>
  <c r="AE71" i="2"/>
  <c r="AF71" i="2"/>
  <c r="AH71" i="2"/>
  <c r="AI71" i="2"/>
  <c r="AJ71" i="2"/>
  <c r="AK71" i="2"/>
  <c r="AL71" i="2"/>
  <c r="AV71" i="2"/>
  <c r="K72" i="2"/>
  <c r="L72" i="2"/>
  <c r="M72" i="2"/>
  <c r="N72" i="2"/>
  <c r="O72" i="2"/>
  <c r="P72" i="2"/>
  <c r="Q72" i="2"/>
  <c r="R72" i="2"/>
  <c r="V72" i="2"/>
  <c r="W72" i="2"/>
  <c r="X72" i="2"/>
  <c r="Z72" i="2"/>
  <c r="AB72" i="2"/>
  <c r="AD72" i="2"/>
  <c r="AE72" i="2"/>
  <c r="AF72" i="2"/>
  <c r="AH72" i="2"/>
  <c r="AI72" i="2"/>
  <c r="AJ72" i="2"/>
  <c r="AK72" i="2"/>
  <c r="AL72" i="2"/>
  <c r="AO72" i="2"/>
  <c r="AV72" i="2"/>
  <c r="K73" i="2"/>
  <c r="L73" i="2"/>
  <c r="M73" i="2"/>
  <c r="N73" i="2"/>
  <c r="O73" i="2"/>
  <c r="P73" i="2"/>
  <c r="Q73" i="2"/>
  <c r="R73" i="2"/>
  <c r="V73" i="2"/>
  <c r="W73" i="2"/>
  <c r="X73" i="2"/>
  <c r="AB73" i="2"/>
  <c r="AD73" i="2"/>
  <c r="AE73" i="2"/>
  <c r="AF73" i="2"/>
  <c r="AH73" i="2"/>
  <c r="AI73" i="2"/>
  <c r="AJ73" i="2"/>
  <c r="AK73" i="2"/>
  <c r="AL73" i="2"/>
  <c r="AO73" i="2"/>
  <c r="AV73" i="2"/>
  <c r="K77" i="2"/>
  <c r="L77" i="2"/>
  <c r="M77" i="2"/>
  <c r="N77" i="2"/>
  <c r="O77" i="2"/>
  <c r="P77" i="2"/>
  <c r="Q77" i="2"/>
  <c r="R77" i="2"/>
  <c r="V77" i="2"/>
  <c r="W77" i="2"/>
  <c r="X77" i="2"/>
  <c r="AB77" i="2"/>
  <c r="AD77" i="2"/>
  <c r="AE77" i="2"/>
  <c r="AF77" i="2"/>
  <c r="AH77" i="2"/>
  <c r="AI77" i="2"/>
  <c r="AJ77" i="2"/>
  <c r="AK77" i="2"/>
  <c r="AL77" i="2"/>
  <c r="AV77" i="2"/>
  <c r="K78" i="2"/>
  <c r="L78" i="2"/>
  <c r="M78" i="2"/>
  <c r="N78" i="2"/>
  <c r="O78" i="2"/>
  <c r="P78" i="2"/>
  <c r="Q78" i="2"/>
  <c r="R78" i="2"/>
  <c r="V78" i="2"/>
  <c r="W78" i="2"/>
  <c r="X78" i="2"/>
  <c r="Z78" i="2"/>
  <c r="AB78" i="2"/>
  <c r="AD78" i="2"/>
  <c r="AE78" i="2"/>
  <c r="AF78" i="2"/>
  <c r="AH78" i="2"/>
  <c r="AI78" i="2"/>
  <c r="AJ78" i="2"/>
  <c r="AK78" i="2"/>
  <c r="AL78" i="2"/>
  <c r="AO78" i="2"/>
  <c r="AV78" i="2"/>
  <c r="K79" i="2"/>
  <c r="L79" i="2"/>
  <c r="M79" i="2"/>
  <c r="N79" i="2"/>
  <c r="O79" i="2"/>
  <c r="P79" i="2"/>
  <c r="Q79" i="2"/>
  <c r="R79" i="2"/>
  <c r="V79" i="2"/>
  <c r="W79" i="2"/>
  <c r="X79" i="2"/>
  <c r="AB79" i="2"/>
  <c r="AD79" i="2"/>
  <c r="AE79" i="2"/>
  <c r="AF79" i="2"/>
  <c r="AH79" i="2"/>
  <c r="AI79" i="2"/>
  <c r="AJ79" i="2"/>
  <c r="AK79" i="2"/>
  <c r="AL79" i="2"/>
  <c r="AV79" i="2"/>
  <c r="K80" i="2"/>
  <c r="L80" i="2"/>
  <c r="M80" i="2"/>
  <c r="Q80" i="2"/>
  <c r="N80" i="2"/>
  <c r="O80" i="2"/>
  <c r="P80" i="2"/>
  <c r="R80" i="2"/>
  <c r="V80" i="2"/>
  <c r="W80" i="2"/>
  <c r="X80" i="2"/>
  <c r="AB80" i="2"/>
  <c r="AD80" i="2"/>
  <c r="AE80" i="2"/>
  <c r="AF80" i="2"/>
  <c r="AH80" i="2"/>
  <c r="AI80" i="2"/>
  <c r="AJ80" i="2"/>
  <c r="AK80" i="2"/>
  <c r="AL80" i="2"/>
  <c r="AV80" i="2"/>
  <c r="K81" i="2"/>
  <c r="L81" i="2"/>
  <c r="M81" i="2"/>
  <c r="N81" i="2"/>
  <c r="O81" i="2"/>
  <c r="P81" i="2"/>
  <c r="Q81" i="2"/>
  <c r="R81" i="2"/>
  <c r="V81" i="2"/>
  <c r="W81" i="2"/>
  <c r="X81" i="2"/>
  <c r="AB81" i="2"/>
  <c r="AD81" i="2"/>
  <c r="AE81" i="2"/>
  <c r="AF81" i="2"/>
  <c r="AH81" i="2"/>
  <c r="AI81" i="2"/>
  <c r="AJ81" i="2"/>
  <c r="AK81" i="2"/>
  <c r="AL81" i="2"/>
  <c r="AO81" i="2"/>
  <c r="AV81" i="2"/>
  <c r="V82" i="2"/>
  <c r="W82" i="2"/>
  <c r="X82" i="2"/>
  <c r="AI82" i="2"/>
  <c r="AJ82" i="2"/>
  <c r="AK82" i="2"/>
  <c r="AL82" i="2"/>
  <c r="AV82" i="2"/>
  <c r="K83" i="2"/>
  <c r="L83" i="2"/>
  <c r="M83" i="2"/>
  <c r="N83" i="2"/>
  <c r="R83" i="2"/>
  <c r="X83" i="2"/>
  <c r="O83" i="2"/>
  <c r="P83" i="2"/>
  <c r="Q83" i="2"/>
  <c r="V83" i="2"/>
  <c r="W83" i="2"/>
  <c r="AB83" i="2"/>
  <c r="AD83" i="2"/>
  <c r="AE83" i="2"/>
  <c r="AF83" i="2"/>
  <c r="AH83" i="2"/>
  <c r="AI83" i="2"/>
  <c r="AJ83" i="2"/>
  <c r="AK83" i="2"/>
  <c r="AL83" i="2"/>
  <c r="AV83" i="2"/>
  <c r="K84" i="2"/>
  <c r="L84" i="2"/>
  <c r="M84" i="2"/>
  <c r="N84" i="2"/>
  <c r="O84" i="2"/>
  <c r="P84" i="2"/>
  <c r="Q84" i="2"/>
  <c r="R84" i="2"/>
  <c r="V84" i="2"/>
  <c r="W84" i="2"/>
  <c r="X84" i="2"/>
  <c r="AB84" i="2"/>
  <c r="AD84" i="2"/>
  <c r="AE84" i="2"/>
  <c r="AF84" i="2"/>
  <c r="AH84" i="2"/>
  <c r="AI84" i="2"/>
  <c r="AJ84" i="2"/>
  <c r="AK84" i="2"/>
  <c r="AL84" i="2"/>
  <c r="AV84" i="2"/>
  <c r="L85" i="2"/>
  <c r="M85" i="2"/>
  <c r="N85" i="2"/>
  <c r="P85" i="2"/>
  <c r="Q85" i="2"/>
  <c r="R85" i="2"/>
  <c r="V85" i="2"/>
  <c r="W85" i="2"/>
  <c r="X85" i="2"/>
  <c r="AB85" i="2"/>
  <c r="AD85" i="2"/>
  <c r="AE85" i="2"/>
  <c r="AF85" i="2"/>
  <c r="AH85" i="2"/>
  <c r="AI85" i="2"/>
  <c r="AJ85" i="2"/>
  <c r="AK85" i="2"/>
  <c r="AL85" i="2"/>
  <c r="AO85" i="2"/>
  <c r="AV85" i="2"/>
  <c r="L86" i="2"/>
  <c r="M86" i="2"/>
  <c r="N86" i="2"/>
  <c r="P86" i="2"/>
  <c r="Q86" i="2"/>
  <c r="R86" i="2"/>
  <c r="V86" i="2"/>
  <c r="W86" i="2"/>
  <c r="X86" i="2"/>
  <c r="AB86" i="2"/>
  <c r="AD86" i="2"/>
  <c r="AE86" i="2"/>
  <c r="AF86" i="2"/>
  <c r="AH86" i="2"/>
  <c r="AI86" i="2"/>
  <c r="AJ86" i="2"/>
  <c r="AK86" i="2"/>
  <c r="AL86" i="2"/>
  <c r="AV86" i="2"/>
  <c r="L87" i="2"/>
  <c r="M87" i="2"/>
  <c r="N87" i="2"/>
  <c r="P87" i="2"/>
  <c r="Q87" i="2"/>
  <c r="R87" i="2"/>
  <c r="V87" i="2"/>
  <c r="W87" i="2"/>
  <c r="X87" i="2"/>
  <c r="Z87" i="2"/>
  <c r="AB87" i="2"/>
  <c r="AD87" i="2"/>
  <c r="AE87" i="2"/>
  <c r="AF87" i="2"/>
  <c r="AH87" i="2"/>
  <c r="AI87" i="2"/>
  <c r="AJ87" i="2"/>
  <c r="AK87" i="2"/>
  <c r="AL87" i="2"/>
  <c r="AV87" i="2"/>
  <c r="L91" i="2"/>
  <c r="M91" i="2"/>
  <c r="N91" i="2"/>
  <c r="P91" i="2"/>
  <c r="Q91" i="2"/>
  <c r="R91" i="2"/>
  <c r="V91" i="2"/>
  <c r="W91" i="2"/>
  <c r="X91" i="2"/>
  <c r="AB91" i="2"/>
  <c r="AD91" i="2"/>
  <c r="AE91" i="2"/>
  <c r="AF91" i="2"/>
  <c r="AH91" i="2"/>
  <c r="AI91" i="2"/>
  <c r="AJ91" i="2"/>
  <c r="AK91" i="2"/>
  <c r="AL91" i="2"/>
  <c r="AV91" i="2"/>
  <c r="K92" i="2"/>
  <c r="L92" i="2"/>
  <c r="M92" i="2"/>
  <c r="N92" i="2"/>
  <c r="O92" i="2"/>
  <c r="P92" i="2"/>
  <c r="Q92" i="2"/>
  <c r="W92" i="2"/>
  <c r="R92" i="2"/>
  <c r="V92" i="2"/>
  <c r="X92" i="2"/>
  <c r="AB92" i="2"/>
  <c r="AD92" i="2"/>
  <c r="AE92" i="2"/>
  <c r="AH92" i="2"/>
  <c r="AI92" i="2"/>
  <c r="AJ92" i="2"/>
  <c r="AK92" i="2"/>
  <c r="AL92" i="2"/>
  <c r="AV92" i="2"/>
  <c r="K93" i="2"/>
  <c r="L93" i="2"/>
  <c r="M93" i="2"/>
  <c r="N93" i="2"/>
  <c r="O93" i="2"/>
  <c r="P93" i="2"/>
  <c r="Q93" i="2"/>
  <c r="R93" i="2"/>
  <c r="V93" i="2"/>
  <c r="W93" i="2"/>
  <c r="X93" i="2"/>
  <c r="AB93" i="2"/>
  <c r="AD93" i="2"/>
  <c r="AE93" i="2"/>
  <c r="AF93" i="2"/>
  <c r="AH93" i="2"/>
  <c r="AI93" i="2"/>
  <c r="AJ93" i="2"/>
  <c r="AK93" i="2"/>
  <c r="AL93" i="2"/>
  <c r="AV93" i="2"/>
  <c r="K94" i="2"/>
  <c r="L94" i="2"/>
  <c r="M94" i="2"/>
  <c r="N94" i="2"/>
  <c r="O94" i="2"/>
  <c r="P94" i="2"/>
  <c r="Q94" i="2"/>
  <c r="R94" i="2"/>
  <c r="V94" i="2"/>
  <c r="X94" i="2"/>
  <c r="AB94" i="2"/>
  <c r="AD94" i="2"/>
  <c r="AE94" i="2"/>
  <c r="AF94" i="2"/>
  <c r="AH94" i="2"/>
  <c r="AI94" i="2"/>
  <c r="AJ94" i="2"/>
  <c r="AK94" i="2"/>
  <c r="AL94" i="2"/>
  <c r="AV94" i="2"/>
  <c r="K95" i="2"/>
  <c r="L95" i="2"/>
  <c r="M95" i="2"/>
  <c r="Q95" i="2"/>
  <c r="N95" i="2"/>
  <c r="O95" i="2"/>
  <c r="P95" i="2"/>
  <c r="R95" i="2"/>
  <c r="V95" i="2"/>
  <c r="X95" i="2"/>
  <c r="AB95" i="2"/>
  <c r="AD95" i="2"/>
  <c r="AE95" i="2"/>
  <c r="AF95" i="2"/>
  <c r="AH95" i="2"/>
  <c r="AI95" i="2"/>
  <c r="AJ95" i="2"/>
  <c r="AK95" i="2"/>
  <c r="AL95" i="2"/>
  <c r="AO95" i="2"/>
  <c r="AV95" i="2"/>
  <c r="K96" i="2"/>
  <c r="L96" i="2"/>
  <c r="M96" i="2"/>
  <c r="N96" i="2"/>
  <c r="O96" i="2"/>
  <c r="P96" i="2"/>
  <c r="Q96" i="2"/>
  <c r="R96" i="2"/>
  <c r="V96" i="2"/>
  <c r="X96" i="2"/>
  <c r="AB96" i="2"/>
  <c r="AD96" i="2"/>
  <c r="AE96" i="2"/>
  <c r="AH96" i="2"/>
  <c r="AI96" i="2"/>
  <c r="AJ96" i="2"/>
  <c r="AK96" i="2"/>
  <c r="AL96" i="2"/>
  <c r="AV96" i="2"/>
  <c r="K97" i="2"/>
  <c r="L97" i="2"/>
  <c r="M97" i="2"/>
  <c r="N97" i="2"/>
  <c r="O97" i="2"/>
  <c r="P97" i="2"/>
  <c r="Q97" i="2"/>
  <c r="R97" i="2"/>
  <c r="V97" i="2"/>
  <c r="W97" i="2"/>
  <c r="X97" i="2"/>
  <c r="Z97" i="2"/>
  <c r="AB97" i="2"/>
  <c r="AD97" i="2"/>
  <c r="AE97" i="2"/>
  <c r="AF97" i="2"/>
  <c r="AH97" i="2"/>
  <c r="AI97" i="2"/>
  <c r="AJ97" i="2"/>
  <c r="AK97" i="2"/>
  <c r="AL97" i="2"/>
  <c r="AV97" i="2"/>
  <c r="K98" i="2"/>
  <c r="L98" i="2"/>
  <c r="M98" i="2"/>
  <c r="N98" i="2"/>
  <c r="O98" i="2"/>
  <c r="P98" i="2"/>
  <c r="Q98" i="2"/>
  <c r="W98" i="2"/>
  <c r="R98" i="2"/>
  <c r="V98" i="2"/>
  <c r="X98" i="2"/>
  <c r="AB98" i="2"/>
  <c r="AD98" i="2"/>
  <c r="AE98" i="2"/>
  <c r="AF98" i="2"/>
  <c r="AH98" i="2"/>
  <c r="AI98" i="2"/>
  <c r="AJ98" i="2"/>
  <c r="AK98" i="2"/>
  <c r="AL98" i="2"/>
  <c r="AV98" i="2"/>
  <c r="K99" i="2"/>
  <c r="L99" i="2"/>
  <c r="M99" i="2"/>
  <c r="N99" i="2"/>
  <c r="O99" i="2"/>
  <c r="P99" i="2"/>
  <c r="Q99" i="2"/>
  <c r="R99" i="2"/>
  <c r="V99" i="2"/>
  <c r="W99" i="2"/>
  <c r="X99" i="2"/>
  <c r="Z99" i="2"/>
  <c r="AB99" i="2"/>
  <c r="AD99" i="2"/>
  <c r="AE99" i="2"/>
  <c r="AF99" i="2"/>
  <c r="AH99" i="2"/>
  <c r="AI99" i="2"/>
  <c r="AJ99" i="2"/>
  <c r="AK99" i="2"/>
  <c r="AL99" i="2"/>
  <c r="AV99" i="2"/>
  <c r="K100" i="2"/>
  <c r="L100" i="2"/>
  <c r="M100" i="2"/>
  <c r="N100" i="2"/>
  <c r="O100" i="2"/>
  <c r="P100" i="2"/>
  <c r="Q100" i="2"/>
  <c r="R100" i="2"/>
  <c r="V100" i="2"/>
  <c r="W100" i="2"/>
  <c r="X100" i="2"/>
  <c r="Z100" i="2"/>
  <c r="AB100" i="2"/>
  <c r="AD100" i="2"/>
  <c r="AE100" i="2"/>
  <c r="AH100" i="2"/>
  <c r="AI100" i="2"/>
  <c r="AJ100" i="2"/>
  <c r="AK100" i="2"/>
  <c r="AL100" i="2"/>
  <c r="AV100" i="2"/>
  <c r="K101" i="2"/>
  <c r="L101" i="2"/>
  <c r="M101" i="2"/>
  <c r="N101" i="2"/>
  <c r="O101" i="2"/>
  <c r="P101" i="2"/>
  <c r="Q101" i="2"/>
  <c r="R101" i="2"/>
  <c r="V101" i="2"/>
  <c r="W101" i="2"/>
  <c r="X101" i="2"/>
  <c r="AB101" i="2"/>
  <c r="AD101" i="2"/>
  <c r="AE101" i="2"/>
  <c r="AF101" i="2"/>
  <c r="AH101" i="2"/>
  <c r="AI101" i="2"/>
  <c r="AJ101" i="2"/>
  <c r="AK101" i="2"/>
  <c r="AL101" i="2"/>
  <c r="AV101" i="2"/>
  <c r="K102" i="2"/>
  <c r="L102" i="2"/>
  <c r="M102" i="2"/>
  <c r="N102" i="2"/>
  <c r="O102" i="2"/>
  <c r="P102" i="2"/>
  <c r="Q102" i="2"/>
  <c r="R102" i="2"/>
  <c r="V102" i="2"/>
  <c r="W102" i="2"/>
  <c r="X102" i="2"/>
  <c r="AB102" i="2"/>
  <c r="AD102" i="2"/>
  <c r="AE102" i="2"/>
  <c r="AF102" i="2"/>
  <c r="AH102" i="2"/>
  <c r="AI102" i="2"/>
  <c r="AJ102" i="2"/>
  <c r="AK102" i="2"/>
  <c r="AL102" i="2"/>
  <c r="AV102" i="2"/>
  <c r="K103" i="2"/>
  <c r="L103" i="2"/>
  <c r="M103" i="2"/>
  <c r="N103" i="2"/>
  <c r="O103" i="2"/>
  <c r="P103" i="2"/>
  <c r="Q103" i="2"/>
  <c r="W103" i="2"/>
  <c r="R103" i="2"/>
  <c r="V103" i="2"/>
  <c r="X103" i="2"/>
  <c r="AB103" i="2"/>
  <c r="AD103" i="2"/>
  <c r="AE103" i="2"/>
  <c r="AF103" i="2"/>
  <c r="AH103" i="2"/>
  <c r="AI103" i="2"/>
  <c r="AJ103" i="2"/>
  <c r="AK103" i="2"/>
  <c r="AL103" i="2"/>
  <c r="AV103" i="2"/>
  <c r="K104" i="2"/>
  <c r="L104" i="2"/>
  <c r="M104" i="2"/>
  <c r="N104" i="2"/>
  <c r="O104" i="2"/>
  <c r="P104" i="2"/>
  <c r="Q104" i="2"/>
  <c r="R104" i="2"/>
  <c r="V104" i="2"/>
  <c r="X104" i="2"/>
  <c r="AB104" i="2"/>
  <c r="AD104" i="2"/>
  <c r="AE104" i="2"/>
  <c r="AF104" i="2"/>
  <c r="AO104" i="2"/>
  <c r="AH104" i="2"/>
  <c r="AI104" i="2"/>
  <c r="AJ104" i="2"/>
  <c r="AK104" i="2"/>
  <c r="AL104" i="2"/>
  <c r="AV104" i="2"/>
  <c r="AW104" i="2"/>
  <c r="K105" i="2"/>
  <c r="L105" i="2"/>
  <c r="M105" i="2"/>
  <c r="N105" i="2"/>
  <c r="O105" i="2"/>
  <c r="P105" i="2"/>
  <c r="Q105" i="2"/>
  <c r="R105" i="2"/>
  <c r="V105" i="2"/>
  <c r="V108" i="2"/>
  <c r="W105" i="2"/>
  <c r="W108" i="2"/>
  <c r="X105" i="2"/>
  <c r="AB105" i="2"/>
  <c r="AD105" i="2"/>
  <c r="AE105" i="2"/>
  <c r="AF105" i="2"/>
  <c r="AH105" i="2"/>
  <c r="AI105" i="2"/>
  <c r="AJ105" i="2"/>
  <c r="AK105" i="2"/>
  <c r="AL105" i="2"/>
  <c r="AV105" i="2"/>
  <c r="AW105" i="2"/>
  <c r="K106" i="2"/>
  <c r="L106" i="2"/>
  <c r="M106" i="2"/>
  <c r="N106" i="2"/>
  <c r="O106" i="2"/>
  <c r="P106" i="2"/>
  <c r="Q106" i="2"/>
  <c r="R106" i="2"/>
  <c r="V106" i="2"/>
  <c r="W106" i="2"/>
  <c r="X106" i="2"/>
  <c r="AB106" i="2"/>
  <c r="AD106" i="2"/>
  <c r="AE106" i="2"/>
  <c r="AF106" i="2"/>
  <c r="AH106" i="2"/>
  <c r="AI106" i="2"/>
  <c r="AJ106" i="2"/>
  <c r="AK106" i="2"/>
  <c r="AL106" i="2"/>
  <c r="AV106" i="2"/>
  <c r="AW106" i="2"/>
  <c r="K107" i="2"/>
  <c r="L107" i="2"/>
  <c r="M107" i="2"/>
  <c r="N107" i="2"/>
  <c r="O107" i="2"/>
  <c r="P107" i="2"/>
  <c r="Q107" i="2"/>
  <c r="R107" i="2"/>
  <c r="V107" i="2"/>
  <c r="W107" i="2"/>
  <c r="X107" i="2"/>
  <c r="Z107" i="2"/>
  <c r="AB107" i="2"/>
  <c r="AD107" i="2"/>
  <c r="AE107" i="2"/>
  <c r="AF107" i="2"/>
  <c r="AH107" i="2"/>
  <c r="AI107" i="2"/>
  <c r="AJ107" i="2"/>
  <c r="AK107" i="2"/>
  <c r="AL107" i="2"/>
  <c r="AV107" i="2"/>
  <c r="AW107" i="2"/>
  <c r="K108" i="2"/>
  <c r="O108" i="2"/>
  <c r="L108" i="2"/>
  <c r="P108" i="2"/>
  <c r="AK108" i="2"/>
  <c r="AV108" i="2"/>
  <c r="X109" i="2"/>
  <c r="AI109" i="2"/>
  <c r="AV109" i="2"/>
  <c r="X110" i="2"/>
  <c r="AI110" i="2"/>
  <c r="AV110" i="2"/>
  <c r="X111" i="2"/>
  <c r="AI111" i="2"/>
  <c r="AV111" i="2"/>
  <c r="X112" i="2"/>
  <c r="AI112" i="2"/>
  <c r="AV112" i="2"/>
  <c r="AK113" i="2"/>
  <c r="AV113" i="2"/>
  <c r="V114" i="2"/>
  <c r="W114" i="2"/>
  <c r="X114" i="2"/>
  <c r="AI114" i="2"/>
  <c r="AV114" i="2"/>
  <c r="X115" i="2"/>
  <c r="AI115" i="2"/>
  <c r="AJ115" i="2"/>
  <c r="AK115" i="2"/>
  <c r="AL115" i="2"/>
  <c r="AV115" i="2"/>
  <c r="X116" i="2"/>
  <c r="AH116" i="2"/>
  <c r="AI116" i="2"/>
  <c r="AJ116" i="2"/>
  <c r="AK116" i="2"/>
  <c r="AL116" i="2"/>
  <c r="AV116" i="2"/>
  <c r="N117" i="2"/>
  <c r="R117" i="2"/>
  <c r="X117" i="2"/>
  <c r="AB117" i="2"/>
  <c r="AD117" i="2"/>
  <c r="AE117" i="2"/>
  <c r="AF117" i="2"/>
  <c r="AH117" i="2"/>
  <c r="AI117" i="2"/>
  <c r="AJ117" i="2"/>
  <c r="AK117" i="2"/>
  <c r="AL117" i="2"/>
  <c r="AV117" i="2"/>
  <c r="K118" i="2"/>
  <c r="L118" i="2"/>
  <c r="M118" i="2"/>
  <c r="N118" i="2"/>
  <c r="R118" i="2"/>
  <c r="O118" i="2"/>
  <c r="P118" i="2"/>
  <c r="Q118" i="2"/>
  <c r="V118" i="2"/>
  <c r="W118" i="2"/>
  <c r="X118" i="2"/>
  <c r="AB118" i="2"/>
  <c r="AD118" i="2"/>
  <c r="AE118" i="2"/>
  <c r="AF118" i="2"/>
  <c r="AH118" i="2"/>
  <c r="AI118" i="2"/>
  <c r="AJ118" i="2"/>
  <c r="AK118" i="2"/>
  <c r="AL118" i="2"/>
  <c r="AV118" i="2"/>
  <c r="K119" i="2"/>
  <c r="L119" i="2"/>
  <c r="M119" i="2"/>
  <c r="N119" i="2"/>
  <c r="O119" i="2"/>
  <c r="P119" i="2"/>
  <c r="Q119" i="2"/>
  <c r="R119" i="2"/>
  <c r="V119" i="2"/>
  <c r="W119" i="2"/>
  <c r="X119" i="2"/>
  <c r="Z119" i="2"/>
  <c r="AB119" i="2"/>
  <c r="AD119" i="2"/>
  <c r="AE119" i="2"/>
  <c r="AF119" i="2"/>
  <c r="AH119" i="2"/>
  <c r="AI119" i="2"/>
  <c r="AJ119" i="2"/>
  <c r="AK119" i="2"/>
  <c r="AL119" i="2"/>
  <c r="AV119" i="2"/>
  <c r="K120" i="2"/>
  <c r="L120" i="2"/>
  <c r="M120" i="2"/>
  <c r="N120" i="2"/>
  <c r="O120" i="2"/>
  <c r="P120" i="2"/>
  <c r="Q120" i="2"/>
  <c r="R120" i="2"/>
  <c r="V120" i="2"/>
  <c r="W120" i="2"/>
  <c r="X120" i="2"/>
  <c r="AB120" i="2"/>
  <c r="AD120" i="2"/>
  <c r="AE120" i="2"/>
  <c r="AF120" i="2"/>
  <c r="AH120" i="2"/>
  <c r="AI120" i="2"/>
  <c r="AJ120" i="2"/>
  <c r="AK120" i="2"/>
  <c r="AL120" i="2"/>
  <c r="AV120" i="2"/>
  <c r="K121" i="2"/>
  <c r="L121" i="2"/>
  <c r="M121" i="2"/>
  <c r="Q121" i="2"/>
  <c r="N121" i="2"/>
  <c r="O121" i="2"/>
  <c r="P121" i="2"/>
  <c r="R121" i="2"/>
  <c r="V121" i="2"/>
  <c r="X121" i="2"/>
  <c r="AB121" i="2"/>
  <c r="AD121" i="2"/>
  <c r="AE121" i="2"/>
  <c r="AF121" i="2"/>
  <c r="AH121" i="2"/>
  <c r="AI121" i="2"/>
  <c r="AJ121" i="2"/>
  <c r="AK121" i="2"/>
  <c r="AL121" i="2"/>
  <c r="AV121" i="2"/>
  <c r="K122" i="2"/>
  <c r="L122" i="2"/>
  <c r="M122" i="2"/>
  <c r="N122" i="2"/>
  <c r="O122" i="2"/>
  <c r="P122" i="2"/>
  <c r="Q122" i="2"/>
  <c r="W122" i="2"/>
  <c r="R122" i="2"/>
  <c r="V122" i="2"/>
  <c r="X122" i="2"/>
  <c r="AB122" i="2"/>
  <c r="AD122" i="2"/>
  <c r="AE122" i="2"/>
  <c r="AF122" i="2"/>
  <c r="AH122" i="2"/>
  <c r="AI122" i="2"/>
  <c r="AJ122" i="2"/>
  <c r="AK122" i="2"/>
  <c r="AL122" i="2"/>
  <c r="AV122" i="2"/>
  <c r="K123" i="2"/>
  <c r="L123" i="2"/>
  <c r="M123" i="2"/>
  <c r="Q123" i="2"/>
  <c r="N123" i="2"/>
  <c r="O123" i="2"/>
  <c r="P123" i="2"/>
  <c r="R123" i="2"/>
  <c r="V123" i="2"/>
  <c r="X123" i="2"/>
  <c r="AB123" i="2"/>
  <c r="AD123" i="2"/>
  <c r="AE123" i="2"/>
  <c r="AF123" i="2"/>
  <c r="AH123" i="2"/>
  <c r="AI123" i="2"/>
  <c r="AJ123" i="2"/>
  <c r="AK123" i="2"/>
  <c r="AL123" i="2"/>
  <c r="AV123" i="2"/>
  <c r="K124" i="2"/>
  <c r="L124" i="2"/>
  <c r="M124" i="2"/>
  <c r="N124" i="2"/>
  <c r="O124" i="2"/>
  <c r="P124" i="2"/>
  <c r="Q124" i="2"/>
  <c r="R124" i="2"/>
  <c r="V124" i="2"/>
  <c r="W124" i="2"/>
  <c r="X124" i="2"/>
  <c r="AB124" i="2"/>
  <c r="AD124" i="2"/>
  <c r="AE124" i="2"/>
  <c r="AF124" i="2"/>
  <c r="AH124" i="2"/>
  <c r="AI124" i="2"/>
  <c r="AJ124" i="2"/>
  <c r="AK124" i="2"/>
  <c r="AL124" i="2"/>
  <c r="AV124" i="2"/>
  <c r="K125" i="2"/>
  <c r="L125" i="2"/>
  <c r="M125" i="2"/>
  <c r="N125" i="2"/>
  <c r="O125" i="2"/>
  <c r="P125" i="2"/>
  <c r="Q125" i="2"/>
  <c r="W125" i="2"/>
  <c r="R125" i="2"/>
  <c r="V125" i="2"/>
  <c r="X125" i="2"/>
  <c r="AB125" i="2"/>
  <c r="AD125" i="2"/>
  <c r="AE125" i="2"/>
  <c r="AF125" i="2"/>
  <c r="AH125" i="2"/>
  <c r="AI125" i="2"/>
  <c r="AJ125" i="2"/>
  <c r="AK125" i="2"/>
  <c r="AL125" i="2"/>
  <c r="AV125" i="2"/>
  <c r="K126" i="2"/>
  <c r="L126" i="2"/>
  <c r="M126" i="2"/>
  <c r="Q126" i="2"/>
  <c r="N126" i="2"/>
  <c r="O126" i="2"/>
  <c r="P126" i="2"/>
  <c r="R126" i="2"/>
  <c r="V126" i="2"/>
  <c r="X126" i="2"/>
  <c r="AB126" i="2"/>
  <c r="AD126" i="2"/>
  <c r="AE126" i="2"/>
  <c r="AF126" i="2"/>
  <c r="AH126" i="2"/>
  <c r="AI126" i="2"/>
  <c r="AJ126" i="2"/>
  <c r="AK126" i="2"/>
  <c r="AL126" i="2"/>
  <c r="AV126" i="2"/>
  <c r="K127" i="2"/>
  <c r="L127" i="2"/>
  <c r="M127" i="2"/>
  <c r="N127" i="2"/>
  <c r="R127" i="2"/>
  <c r="O127" i="2"/>
  <c r="P127" i="2"/>
  <c r="Q127" i="2"/>
  <c r="V127" i="2"/>
  <c r="W127" i="2"/>
  <c r="X127" i="2"/>
  <c r="AB127" i="2"/>
  <c r="AD127" i="2"/>
  <c r="AE127" i="2"/>
  <c r="AF127" i="2"/>
  <c r="AH127" i="2"/>
  <c r="AI127" i="2"/>
  <c r="AJ127" i="2"/>
  <c r="AK127" i="2"/>
  <c r="AL127" i="2"/>
  <c r="AV127" i="2"/>
  <c r="K128" i="2"/>
  <c r="L128" i="2"/>
  <c r="M128" i="2"/>
  <c r="N128" i="2"/>
  <c r="O128" i="2"/>
  <c r="P128" i="2"/>
  <c r="Q128" i="2"/>
  <c r="R128" i="2"/>
  <c r="V128" i="2"/>
  <c r="X128" i="2"/>
  <c r="AB128" i="2"/>
  <c r="AD128" i="2"/>
  <c r="AE128" i="2"/>
  <c r="AF128" i="2"/>
  <c r="AH128" i="2"/>
  <c r="AI128" i="2"/>
  <c r="AJ128" i="2"/>
  <c r="AK128" i="2"/>
  <c r="AL128" i="2"/>
  <c r="AV128" i="2"/>
  <c r="K129" i="2"/>
  <c r="L129" i="2"/>
  <c r="M129" i="2"/>
  <c r="N129" i="2"/>
  <c r="O129" i="2"/>
  <c r="P129" i="2"/>
  <c r="Q129" i="2"/>
  <c r="R129" i="2"/>
  <c r="V129" i="2"/>
  <c r="W129" i="2"/>
  <c r="X129" i="2"/>
  <c r="AB129" i="2"/>
  <c r="AD129" i="2"/>
  <c r="AE129" i="2"/>
  <c r="AF129" i="2"/>
  <c r="AH129" i="2"/>
  <c r="AI129" i="2"/>
  <c r="AJ129" i="2"/>
  <c r="AK129" i="2"/>
  <c r="AL129" i="2"/>
  <c r="AV129" i="2"/>
  <c r="K130" i="2"/>
  <c r="L130" i="2"/>
  <c r="M130" i="2"/>
  <c r="N130" i="2"/>
  <c r="O130" i="2"/>
  <c r="P130" i="2"/>
  <c r="Q130" i="2"/>
  <c r="R130" i="2"/>
  <c r="V130" i="2"/>
  <c r="W130" i="2"/>
  <c r="X130" i="2"/>
  <c r="Z130" i="2"/>
  <c r="AB130" i="2"/>
  <c r="AD130" i="2"/>
  <c r="AE130" i="2"/>
  <c r="AF130" i="2"/>
  <c r="AH130" i="2"/>
  <c r="AI130" i="2"/>
  <c r="AJ130" i="2"/>
  <c r="AK130" i="2"/>
  <c r="AL130" i="2"/>
  <c r="AV130" i="2"/>
  <c r="K131" i="2"/>
  <c r="L131" i="2"/>
  <c r="P131" i="2"/>
  <c r="M131" i="2"/>
  <c r="Q131" i="2"/>
  <c r="W131" i="2"/>
  <c r="N131" i="2"/>
  <c r="O131" i="2"/>
  <c r="R131" i="2"/>
  <c r="X131" i="2"/>
  <c r="AB131" i="2"/>
  <c r="AD131" i="2"/>
  <c r="AE131" i="2"/>
  <c r="AF131" i="2"/>
  <c r="AH131" i="2"/>
  <c r="AI131" i="2"/>
  <c r="AJ131" i="2"/>
  <c r="AK131" i="2"/>
  <c r="AL131" i="2"/>
  <c r="AO131" i="2"/>
  <c r="AV131" i="2"/>
  <c r="K132" i="2"/>
  <c r="L132" i="2"/>
  <c r="M132" i="2"/>
  <c r="N132" i="2"/>
  <c r="O132" i="2"/>
  <c r="P132" i="2"/>
  <c r="Q132" i="2"/>
  <c r="R132" i="2"/>
  <c r="V132" i="2"/>
  <c r="W132" i="2"/>
  <c r="X132" i="2"/>
  <c r="AB132" i="2"/>
  <c r="AD132" i="2"/>
  <c r="AE132" i="2"/>
  <c r="AF132" i="2"/>
  <c r="AH132" i="2"/>
  <c r="AI132" i="2"/>
  <c r="AJ132" i="2"/>
  <c r="AK132" i="2"/>
  <c r="AL132" i="2"/>
  <c r="AO132" i="2"/>
  <c r="AV132" i="2"/>
  <c r="K133" i="2"/>
  <c r="L133" i="2"/>
  <c r="M133" i="2"/>
  <c r="N133" i="2"/>
  <c r="O133" i="2"/>
  <c r="P133" i="2"/>
  <c r="Q133" i="2"/>
  <c r="R133" i="2"/>
  <c r="V133" i="2"/>
  <c r="W133" i="2"/>
  <c r="X133" i="2"/>
  <c r="AB133" i="2"/>
  <c r="AD133" i="2"/>
  <c r="AE133" i="2"/>
  <c r="AF133" i="2"/>
  <c r="AH133" i="2"/>
  <c r="AI133" i="2"/>
  <c r="AJ133" i="2"/>
  <c r="AK133" i="2"/>
  <c r="AL133" i="2"/>
  <c r="AO133" i="2"/>
  <c r="AV133" i="2"/>
  <c r="K134" i="2"/>
  <c r="L134" i="2"/>
  <c r="M134" i="2"/>
  <c r="N134" i="2"/>
  <c r="O134" i="2"/>
  <c r="P134" i="2"/>
  <c r="Q134" i="2"/>
  <c r="R134" i="2"/>
  <c r="X134" i="2"/>
  <c r="AB134" i="2"/>
  <c r="AD134" i="2"/>
  <c r="AE134" i="2"/>
  <c r="AF134" i="2"/>
  <c r="AH134" i="2"/>
  <c r="AI134" i="2"/>
  <c r="AJ134" i="2"/>
  <c r="AK134" i="2"/>
  <c r="AL134" i="2"/>
  <c r="AO134" i="2"/>
  <c r="AV134" i="2"/>
  <c r="K135" i="2"/>
  <c r="L135" i="2"/>
  <c r="M135" i="2"/>
  <c r="N135" i="2"/>
  <c r="O135" i="2"/>
  <c r="P135" i="2"/>
  <c r="Q135" i="2"/>
  <c r="R135" i="2"/>
  <c r="V135" i="2"/>
  <c r="W135" i="2"/>
  <c r="X135" i="2"/>
  <c r="Z135" i="2"/>
  <c r="AB135" i="2"/>
  <c r="AD135" i="2"/>
  <c r="AE135" i="2"/>
  <c r="AF135" i="2"/>
  <c r="AH135" i="2"/>
  <c r="AI135" i="2"/>
  <c r="AJ135" i="2"/>
  <c r="AK135" i="2"/>
  <c r="AL135" i="2"/>
  <c r="AV135" i="2"/>
  <c r="K136" i="2"/>
  <c r="L136" i="2"/>
  <c r="M136" i="2"/>
  <c r="N136" i="2"/>
  <c r="O136" i="2"/>
  <c r="P136" i="2"/>
  <c r="Q136" i="2"/>
  <c r="R136" i="2"/>
  <c r="V136" i="2"/>
  <c r="W136" i="2"/>
  <c r="X136" i="2"/>
  <c r="Z136" i="2"/>
  <c r="AB136" i="2"/>
  <c r="AD136" i="2"/>
  <c r="AE136" i="2"/>
  <c r="AF136" i="2"/>
  <c r="AH136" i="2"/>
  <c r="AI136" i="2"/>
  <c r="AJ136" i="2"/>
  <c r="AK136" i="2"/>
  <c r="AL136" i="2"/>
  <c r="AV136" i="2"/>
  <c r="K137" i="2"/>
  <c r="L137" i="2"/>
  <c r="M137" i="2"/>
  <c r="N137" i="2"/>
  <c r="O137" i="2"/>
  <c r="P137" i="2"/>
  <c r="Q137" i="2"/>
  <c r="R137" i="2"/>
  <c r="V137" i="2"/>
  <c r="W137" i="2"/>
  <c r="X137" i="2"/>
  <c r="Z137" i="2"/>
  <c r="AB137" i="2"/>
  <c r="AD137" i="2"/>
  <c r="AE137" i="2"/>
  <c r="AF137" i="2"/>
  <c r="AH137" i="2"/>
  <c r="AI137" i="2"/>
  <c r="AJ137" i="2"/>
  <c r="AK137" i="2"/>
  <c r="AL137" i="2"/>
  <c r="AV137" i="2"/>
  <c r="K138" i="2"/>
  <c r="L138" i="2"/>
  <c r="M138" i="2"/>
  <c r="Q138" i="2"/>
  <c r="N138" i="2"/>
  <c r="O138" i="2"/>
  <c r="P138" i="2"/>
  <c r="R138" i="2"/>
  <c r="V138" i="2"/>
  <c r="X138" i="2"/>
  <c r="AB138" i="2"/>
  <c r="AD138" i="2"/>
  <c r="AE138" i="2"/>
  <c r="AF138" i="2"/>
  <c r="AH138" i="2"/>
  <c r="AI138" i="2"/>
  <c r="AJ138" i="2"/>
  <c r="AK138" i="2"/>
  <c r="AL138" i="2"/>
  <c r="AV138" i="2"/>
  <c r="K139" i="2"/>
  <c r="L139" i="2"/>
  <c r="M139" i="2"/>
  <c r="N139" i="2"/>
  <c r="R139" i="2"/>
  <c r="X139" i="2"/>
  <c r="O139" i="2"/>
  <c r="P139" i="2"/>
  <c r="Q139" i="2"/>
  <c r="V139" i="2"/>
  <c r="AB139" i="2"/>
  <c r="AD139" i="2"/>
  <c r="AE139" i="2"/>
  <c r="AF139" i="2"/>
  <c r="AH139" i="2"/>
  <c r="AI139" i="2"/>
  <c r="AL139" i="2"/>
  <c r="AJ139" i="2"/>
  <c r="AK139" i="2"/>
  <c r="AV139" i="2"/>
  <c r="K140" i="2"/>
  <c r="L140" i="2"/>
  <c r="M140" i="2"/>
  <c r="N140" i="2"/>
  <c r="O140" i="2"/>
  <c r="P140" i="2"/>
  <c r="Q140" i="2"/>
  <c r="R140" i="2"/>
  <c r="V140" i="2"/>
  <c r="W140" i="2"/>
  <c r="X140" i="2"/>
  <c r="Z140" i="2"/>
  <c r="AB140" i="2"/>
  <c r="AD140" i="2"/>
  <c r="AE140" i="2"/>
  <c r="AF140" i="2"/>
  <c r="AH140" i="2"/>
  <c r="AI140" i="2"/>
  <c r="AJ140" i="2"/>
  <c r="AK140" i="2"/>
  <c r="AL140" i="2"/>
  <c r="AV140" i="2"/>
  <c r="K141" i="2"/>
  <c r="O141" i="2"/>
  <c r="L141" i="2"/>
  <c r="M141" i="2"/>
  <c r="N141" i="2"/>
  <c r="P141" i="2"/>
  <c r="Q141" i="2"/>
  <c r="R141" i="2"/>
  <c r="V141" i="2"/>
  <c r="W141" i="2"/>
  <c r="X141" i="2"/>
  <c r="AB141" i="2"/>
  <c r="AD141" i="2"/>
  <c r="AE141" i="2"/>
  <c r="AF141" i="2"/>
  <c r="AH141" i="2"/>
  <c r="AI141" i="2"/>
  <c r="AJ141" i="2"/>
  <c r="AK141" i="2"/>
  <c r="AL141" i="2"/>
  <c r="AV141" i="2"/>
  <c r="AW141" i="2"/>
  <c r="K142" i="2"/>
  <c r="L142" i="2"/>
  <c r="M142" i="2"/>
  <c r="N142" i="2"/>
  <c r="O142" i="2"/>
  <c r="P142" i="2"/>
  <c r="Q142" i="2"/>
  <c r="R142" i="2"/>
  <c r="V142" i="2"/>
  <c r="W142" i="2"/>
  <c r="X142" i="2"/>
  <c r="AB142" i="2"/>
  <c r="AD142" i="2"/>
  <c r="AE142" i="2"/>
  <c r="AF142" i="2"/>
  <c r="AH142" i="2"/>
  <c r="AI142" i="2"/>
  <c r="AJ142" i="2"/>
  <c r="AK142" i="2"/>
  <c r="AL142" i="2"/>
  <c r="AV142" i="2"/>
  <c r="AW142" i="2"/>
  <c r="K143" i="2"/>
  <c r="L143" i="2"/>
  <c r="M143" i="2"/>
  <c r="N143" i="2"/>
  <c r="R143" i="2"/>
  <c r="O143" i="2"/>
  <c r="P143" i="2"/>
  <c r="Q143" i="2"/>
  <c r="V143" i="2"/>
  <c r="W143" i="2"/>
  <c r="X143" i="2"/>
  <c r="AB143" i="2"/>
  <c r="AD143" i="2"/>
  <c r="AE143" i="2"/>
  <c r="AF143" i="2"/>
  <c r="AH143" i="2"/>
  <c r="AI143" i="2"/>
  <c r="AJ143" i="2"/>
  <c r="AK143" i="2"/>
  <c r="AL143" i="2"/>
  <c r="AV143" i="2"/>
  <c r="AW143" i="2"/>
  <c r="K144" i="2"/>
  <c r="L144" i="2"/>
  <c r="M144" i="2"/>
  <c r="N144" i="2"/>
  <c r="R144" i="2"/>
  <c r="X144" i="2"/>
  <c r="O144" i="2"/>
  <c r="P144" i="2"/>
  <c r="Q144" i="2"/>
  <c r="V144" i="2"/>
  <c r="W144" i="2"/>
  <c r="AB144" i="2"/>
  <c r="AD144" i="2"/>
  <c r="AE144" i="2"/>
  <c r="AF144" i="2"/>
  <c r="AH144" i="2"/>
  <c r="AI144" i="2"/>
  <c r="AL144" i="2"/>
  <c r="AJ144" i="2"/>
  <c r="AK144" i="2"/>
  <c r="AV144" i="2"/>
  <c r="AW144" i="2"/>
  <c r="K148" i="2"/>
  <c r="L148" i="2"/>
  <c r="M148" i="2"/>
  <c r="N148" i="2"/>
  <c r="R148" i="2"/>
  <c r="O148" i="2"/>
  <c r="P148" i="2"/>
  <c r="Q148" i="2"/>
  <c r="W148" i="2"/>
  <c r="V148" i="2"/>
  <c r="X148" i="2"/>
  <c r="AB148" i="2"/>
  <c r="AD148" i="2"/>
  <c r="AE148" i="2"/>
  <c r="AF148" i="2"/>
  <c r="AH148" i="2"/>
  <c r="AI148" i="2"/>
  <c r="AJ148" i="2"/>
  <c r="AK148" i="2"/>
  <c r="AL148" i="2"/>
  <c r="AV148" i="2"/>
  <c r="AW148" i="2"/>
  <c r="K149" i="2"/>
  <c r="L149" i="2"/>
  <c r="M149" i="2"/>
  <c r="N149" i="2"/>
  <c r="O149" i="2"/>
  <c r="P149" i="2"/>
  <c r="Q149" i="2"/>
  <c r="R149" i="2"/>
  <c r="V149" i="2"/>
  <c r="W149" i="2"/>
  <c r="X149" i="2"/>
  <c r="Z149" i="2"/>
  <c r="AB149" i="2"/>
  <c r="AD149" i="2"/>
  <c r="AE149" i="2"/>
  <c r="AF149" i="2"/>
  <c r="AH149" i="2"/>
  <c r="AI149" i="2"/>
  <c r="AJ149" i="2"/>
  <c r="AK149" i="2"/>
  <c r="AL149" i="2"/>
  <c r="AV149" i="2"/>
  <c r="AW149" i="2"/>
  <c r="K150" i="2"/>
  <c r="L150" i="2"/>
  <c r="M150" i="2"/>
  <c r="N150" i="2"/>
  <c r="O150" i="2"/>
  <c r="P150" i="2"/>
  <c r="Q150" i="2"/>
  <c r="R150" i="2"/>
  <c r="V150" i="2"/>
  <c r="W150" i="2"/>
  <c r="X150" i="2"/>
  <c r="AB150" i="2"/>
  <c r="AD150" i="2"/>
  <c r="AE150" i="2"/>
  <c r="AF150" i="2"/>
  <c r="AH150" i="2"/>
  <c r="AI150" i="2"/>
  <c r="AJ150" i="2"/>
  <c r="AK150" i="2"/>
  <c r="AL150" i="2"/>
  <c r="AV150" i="2"/>
  <c r="AW150" i="2"/>
  <c r="K151" i="2"/>
  <c r="L151" i="2"/>
  <c r="M151" i="2"/>
  <c r="N151" i="2"/>
  <c r="O151" i="2"/>
  <c r="P151" i="2"/>
  <c r="Q151" i="2"/>
  <c r="R151" i="2"/>
  <c r="V151" i="2"/>
  <c r="X151" i="2"/>
  <c r="AB151" i="2"/>
  <c r="AD151" i="2"/>
  <c r="AE151" i="2"/>
  <c r="AF151" i="2"/>
  <c r="AH151" i="2"/>
  <c r="AI151" i="2"/>
  <c r="AJ151" i="2"/>
  <c r="AK151" i="2"/>
  <c r="AL151" i="2"/>
  <c r="AV151" i="2"/>
  <c r="AW151" i="2"/>
  <c r="K152" i="2"/>
  <c r="L152" i="2"/>
  <c r="M152" i="2"/>
  <c r="N152" i="2"/>
  <c r="O152" i="2"/>
  <c r="P152" i="2"/>
  <c r="Q152" i="2"/>
  <c r="R152" i="2"/>
  <c r="V152" i="2"/>
  <c r="W152" i="2"/>
  <c r="X152" i="2"/>
  <c r="AB152" i="2"/>
  <c r="AD152" i="2"/>
  <c r="AE152" i="2"/>
  <c r="AF152" i="2"/>
  <c r="AH152" i="2"/>
  <c r="AI152" i="2"/>
  <c r="AJ152" i="2"/>
  <c r="AK152" i="2"/>
  <c r="AL152" i="2"/>
  <c r="AV152" i="2"/>
  <c r="AW152" i="2"/>
  <c r="K153" i="2"/>
  <c r="L153" i="2"/>
  <c r="M153" i="2"/>
  <c r="N153" i="2"/>
  <c r="O153" i="2"/>
  <c r="P153" i="2"/>
  <c r="Q153" i="2"/>
  <c r="R153" i="2"/>
  <c r="X153" i="2"/>
  <c r="AB153" i="2"/>
  <c r="AD153" i="2"/>
  <c r="AE153" i="2"/>
  <c r="AH153" i="2"/>
  <c r="AI153" i="2"/>
  <c r="AL153" i="2"/>
  <c r="AJ153" i="2"/>
  <c r="AK153" i="2"/>
  <c r="AV153" i="2"/>
  <c r="AW153" i="2"/>
  <c r="K154" i="2"/>
  <c r="L154" i="2"/>
  <c r="M154" i="2"/>
  <c r="N154" i="2"/>
  <c r="O154" i="2"/>
  <c r="P154" i="2"/>
  <c r="Q154" i="2"/>
  <c r="R154" i="2"/>
  <c r="V154" i="2"/>
  <c r="W154" i="2"/>
  <c r="X154" i="2"/>
  <c r="AB154" i="2"/>
  <c r="AD154" i="2"/>
  <c r="AE154" i="2"/>
  <c r="AF154" i="2"/>
  <c r="AH154" i="2"/>
  <c r="AI154" i="2"/>
  <c r="AJ154" i="2"/>
  <c r="AK154" i="2"/>
  <c r="AL154" i="2"/>
  <c r="AV154" i="2"/>
  <c r="AW154" i="2"/>
  <c r="K155" i="2"/>
  <c r="L155" i="2"/>
  <c r="M155" i="2"/>
  <c r="N155" i="2"/>
  <c r="O155" i="2"/>
  <c r="P155" i="2"/>
  <c r="V155" i="2"/>
  <c r="Q155" i="2"/>
  <c r="W155" i="2"/>
  <c r="R155" i="2"/>
  <c r="X155" i="2"/>
  <c r="AB155" i="2"/>
  <c r="AD155" i="2"/>
  <c r="AE155" i="2"/>
  <c r="AF155" i="2"/>
  <c r="AH155" i="2"/>
  <c r="AI155" i="2"/>
  <c r="AJ155" i="2"/>
  <c r="AK155" i="2"/>
  <c r="AL155" i="2"/>
  <c r="AV155" i="2"/>
  <c r="AW155" i="2"/>
  <c r="K156" i="2"/>
  <c r="L156" i="2"/>
  <c r="M156" i="2"/>
  <c r="Q156" i="2"/>
  <c r="W156" i="2"/>
  <c r="N156" i="2"/>
  <c r="O156" i="2"/>
  <c r="P156" i="2"/>
  <c r="R156" i="2"/>
  <c r="V156" i="2"/>
  <c r="X156" i="2"/>
  <c r="AB156" i="2"/>
  <c r="AD156" i="2"/>
  <c r="AE156" i="2"/>
  <c r="AF156" i="2"/>
  <c r="AH156" i="2"/>
  <c r="AI156" i="2"/>
  <c r="AJ156" i="2"/>
  <c r="AK156" i="2"/>
  <c r="AL156" i="2"/>
  <c r="AV156" i="2"/>
  <c r="AW156" i="2"/>
  <c r="K157" i="2"/>
  <c r="O157" i="2"/>
  <c r="L157" i="2"/>
  <c r="P157" i="2"/>
  <c r="V157" i="2"/>
  <c r="M157" i="2"/>
  <c r="N157" i="2"/>
  <c r="Q157" i="2"/>
  <c r="R157" i="2"/>
  <c r="W157" i="2"/>
  <c r="X157" i="2"/>
  <c r="AB157" i="2"/>
  <c r="AD157" i="2"/>
  <c r="AE157" i="2"/>
  <c r="AF157" i="2"/>
  <c r="AH157" i="2"/>
  <c r="AI157" i="2"/>
  <c r="AJ157" i="2"/>
  <c r="AK157" i="2"/>
  <c r="AL157" i="2"/>
  <c r="AV157" i="2"/>
  <c r="AW157" i="2"/>
  <c r="K158" i="2"/>
  <c r="L158" i="2"/>
  <c r="M158" i="2"/>
  <c r="N158" i="2"/>
  <c r="O158" i="2"/>
  <c r="P158" i="2"/>
  <c r="Q158" i="2"/>
  <c r="R158" i="2"/>
  <c r="X158" i="2"/>
  <c r="AB158" i="2"/>
  <c r="AD158" i="2"/>
  <c r="AE158" i="2"/>
  <c r="AF158" i="2"/>
  <c r="AH158" i="2"/>
  <c r="AI158" i="2"/>
  <c r="AJ158" i="2"/>
  <c r="AK158" i="2"/>
  <c r="AL158" i="2"/>
  <c r="AV158" i="2"/>
  <c r="AW158" i="2"/>
  <c r="K159" i="2"/>
  <c r="O159" i="2"/>
  <c r="L159" i="2"/>
  <c r="P159" i="2"/>
  <c r="M159" i="2"/>
  <c r="N159" i="2"/>
  <c r="Q159" i="2"/>
  <c r="W159" i="2"/>
  <c r="R159" i="2"/>
  <c r="X159" i="2"/>
  <c r="AB159" i="2"/>
  <c r="AD159" i="2"/>
  <c r="AE159" i="2"/>
  <c r="AF159" i="2"/>
  <c r="AH159" i="2"/>
  <c r="AI159" i="2"/>
  <c r="AJ159" i="2"/>
  <c r="AK159" i="2"/>
  <c r="AL159" i="2"/>
  <c r="AV159" i="2"/>
  <c r="AW159" i="2"/>
  <c r="K160" i="2"/>
  <c r="L160" i="2"/>
  <c r="M160" i="2"/>
  <c r="Q160" i="2"/>
  <c r="W160" i="2"/>
  <c r="N160" i="2"/>
  <c r="O160" i="2"/>
  <c r="P160" i="2"/>
  <c r="R160" i="2"/>
  <c r="V160" i="2"/>
  <c r="X160" i="2"/>
  <c r="AB160" i="2"/>
  <c r="AD160" i="2"/>
  <c r="AE160" i="2"/>
  <c r="AH160" i="2"/>
  <c r="AI160" i="2"/>
  <c r="AJ160" i="2"/>
  <c r="AK160" i="2"/>
  <c r="AL160" i="2"/>
  <c r="AV160" i="2"/>
  <c r="AW160" i="2"/>
  <c r="K161" i="2"/>
  <c r="O161" i="2"/>
  <c r="L161" i="2"/>
  <c r="M161" i="2"/>
  <c r="N161" i="2"/>
  <c r="P161" i="2"/>
  <c r="Q161" i="2"/>
  <c r="R161" i="2"/>
  <c r="V161" i="2"/>
  <c r="W161" i="2"/>
  <c r="X161" i="2"/>
  <c r="AB161" i="2"/>
  <c r="AD161" i="2"/>
  <c r="AE161" i="2"/>
  <c r="AH161" i="2"/>
  <c r="AI161" i="2"/>
  <c r="AJ161" i="2"/>
  <c r="AK161" i="2"/>
  <c r="AL161" i="2"/>
  <c r="AV161" i="2"/>
  <c r="AW161" i="2"/>
  <c r="K162" i="2"/>
  <c r="L162" i="2"/>
  <c r="M162" i="2"/>
  <c r="N162" i="2"/>
  <c r="O162" i="2"/>
  <c r="P162" i="2"/>
  <c r="Q162" i="2"/>
  <c r="W162" i="2"/>
  <c r="R162" i="2"/>
  <c r="V162" i="2"/>
  <c r="X162" i="2"/>
  <c r="AB162" i="2"/>
  <c r="AD162" i="2"/>
  <c r="AE162" i="2"/>
  <c r="AF162" i="2"/>
  <c r="AH162" i="2"/>
  <c r="AI162" i="2"/>
  <c r="AJ162" i="2"/>
  <c r="AK162" i="2"/>
  <c r="AL162" i="2"/>
  <c r="AV162" i="2"/>
  <c r="AW162" i="2"/>
  <c r="K163" i="2"/>
  <c r="O163" i="2"/>
  <c r="L163" i="2"/>
  <c r="M163" i="2"/>
  <c r="N163" i="2"/>
  <c r="P163" i="2"/>
  <c r="Q163" i="2"/>
  <c r="R163" i="2"/>
  <c r="X163" i="2"/>
  <c r="AB163" i="2"/>
  <c r="AD163" i="2"/>
  <c r="AE163" i="2"/>
  <c r="AF163" i="2"/>
  <c r="AH163" i="2"/>
  <c r="AI163" i="2"/>
  <c r="AL163" i="2"/>
  <c r="AJ163" i="2"/>
  <c r="AK163" i="2"/>
  <c r="AV163" i="2"/>
  <c r="AW163" i="2"/>
  <c r="K164" i="2"/>
  <c r="L164" i="2"/>
  <c r="M164" i="2"/>
  <c r="N164" i="2"/>
  <c r="O164" i="2"/>
  <c r="P164" i="2"/>
  <c r="Q164" i="2"/>
  <c r="R164" i="2"/>
  <c r="V164" i="2"/>
  <c r="W164" i="2"/>
  <c r="X164" i="2"/>
  <c r="Z164" i="2"/>
  <c r="AB164" i="2"/>
  <c r="AD164" i="2"/>
  <c r="AE164" i="2"/>
  <c r="AF164" i="2"/>
  <c r="AH164" i="2"/>
  <c r="AI164" i="2"/>
  <c r="AJ164" i="2"/>
  <c r="AK164" i="2"/>
  <c r="AL164" i="2"/>
  <c r="AV164" i="2"/>
  <c r="AW164" i="2"/>
  <c r="K165" i="2"/>
  <c r="O165" i="2"/>
  <c r="L165" i="2"/>
  <c r="P165" i="2"/>
  <c r="M165" i="2"/>
  <c r="N165" i="2"/>
  <c r="Q165" i="2"/>
  <c r="R165" i="2"/>
  <c r="V165" i="2"/>
  <c r="W165" i="2"/>
  <c r="X165" i="2"/>
  <c r="AB165" i="2"/>
  <c r="AD165" i="2"/>
  <c r="AE165" i="2"/>
  <c r="AF165" i="2"/>
  <c r="AH165" i="2"/>
  <c r="AI165" i="2"/>
  <c r="AJ165" i="2"/>
  <c r="AK165" i="2"/>
  <c r="AL165" i="2"/>
  <c r="AV165" i="2"/>
  <c r="AW165" i="2"/>
  <c r="K166" i="2"/>
  <c r="O166" i="2"/>
  <c r="L166" i="2"/>
  <c r="P166" i="2"/>
  <c r="M166" i="2"/>
  <c r="N166" i="2"/>
  <c r="Q166" i="2"/>
  <c r="R166" i="2"/>
  <c r="V166" i="2"/>
  <c r="W166" i="2"/>
  <c r="X166" i="2"/>
  <c r="AB166" i="2"/>
  <c r="AD166" i="2"/>
  <c r="AE166" i="2"/>
  <c r="AF166" i="2"/>
  <c r="AH166" i="2"/>
  <c r="AI166" i="2"/>
  <c r="AJ166" i="2"/>
  <c r="AK166" i="2"/>
  <c r="AL166" i="2"/>
  <c r="AV166" i="2"/>
  <c r="AW166" i="2"/>
  <c r="K167" i="2"/>
  <c r="O167" i="2"/>
  <c r="L167" i="2"/>
  <c r="M167" i="2"/>
  <c r="N167" i="2"/>
  <c r="P167" i="2"/>
  <c r="Q167" i="2"/>
  <c r="R167" i="2"/>
  <c r="V167" i="2"/>
  <c r="W167" i="2"/>
  <c r="X167" i="2"/>
  <c r="AB167" i="2"/>
  <c r="AD167" i="2"/>
  <c r="AE167" i="2"/>
  <c r="AF167" i="2"/>
  <c r="AH167" i="2"/>
  <c r="AI167" i="2"/>
  <c r="AJ167" i="2"/>
  <c r="AK167" i="2"/>
  <c r="AL167" i="2"/>
  <c r="AV167" i="2"/>
  <c r="AW167" i="2"/>
  <c r="K168" i="2"/>
  <c r="L168" i="2"/>
  <c r="M168" i="2"/>
  <c r="N168" i="2"/>
  <c r="O168" i="2"/>
  <c r="P168" i="2"/>
  <c r="Q168" i="2"/>
  <c r="R168" i="2"/>
  <c r="V168" i="2"/>
  <c r="W168" i="2"/>
  <c r="X168" i="2"/>
  <c r="AB168" i="2"/>
  <c r="AD168" i="2"/>
  <c r="AE168" i="2"/>
  <c r="AF168" i="2"/>
  <c r="AH168" i="2"/>
  <c r="AI168" i="2"/>
  <c r="AJ168" i="2"/>
  <c r="AK168" i="2"/>
  <c r="AL168" i="2"/>
  <c r="AV168" i="2"/>
  <c r="AW168" i="2"/>
  <c r="K169" i="2"/>
  <c r="O169" i="2"/>
  <c r="L169" i="2"/>
  <c r="M169" i="2"/>
  <c r="N169" i="2"/>
  <c r="R169" i="2"/>
  <c r="X169" i="2"/>
  <c r="P169" i="2"/>
  <c r="Q169" i="2"/>
  <c r="V169" i="2"/>
  <c r="W169" i="2"/>
  <c r="AB169" i="2"/>
  <c r="AD169" i="2"/>
  <c r="AE169" i="2"/>
  <c r="AF169" i="2"/>
  <c r="AH169" i="2"/>
  <c r="AI169" i="2"/>
  <c r="AL169" i="2"/>
  <c r="AJ169" i="2"/>
  <c r="AK169" i="2"/>
  <c r="AV169" i="2"/>
  <c r="AW169" i="2"/>
  <c r="K170" i="2"/>
  <c r="O170" i="2"/>
  <c r="L170" i="2"/>
  <c r="P170" i="2"/>
  <c r="V170" i="2"/>
  <c r="M170" i="2"/>
  <c r="Q170" i="2"/>
  <c r="W170" i="2"/>
  <c r="W174" i="2"/>
  <c r="N170" i="2"/>
  <c r="R170" i="2"/>
  <c r="X170" i="2"/>
  <c r="AB170" i="2"/>
  <c r="AD170" i="2"/>
  <c r="AE170" i="2"/>
  <c r="AH170" i="2"/>
  <c r="AI170" i="2"/>
  <c r="AJ170" i="2"/>
  <c r="AK170" i="2"/>
  <c r="AL170" i="2"/>
  <c r="AV170" i="2"/>
  <c r="AW170" i="2"/>
  <c r="K171" i="2"/>
  <c r="O171" i="2"/>
  <c r="L171" i="2"/>
  <c r="M171" i="2"/>
  <c r="N171" i="2"/>
  <c r="P171" i="2"/>
  <c r="Q171" i="2"/>
  <c r="R171" i="2"/>
  <c r="V171" i="2"/>
  <c r="W171" i="2"/>
  <c r="X171" i="2"/>
  <c r="AB171" i="2"/>
  <c r="AD171" i="2"/>
  <c r="AE171" i="2"/>
  <c r="AF171" i="2"/>
  <c r="AH171" i="2"/>
  <c r="AI171" i="2"/>
  <c r="AJ171" i="2"/>
  <c r="AK171" i="2"/>
  <c r="AL171" i="2"/>
  <c r="AV171" i="2"/>
  <c r="AW171" i="2"/>
  <c r="K172" i="2"/>
  <c r="L172" i="2"/>
  <c r="M172" i="2"/>
  <c r="N172" i="2"/>
  <c r="O172" i="2"/>
  <c r="P172" i="2"/>
  <c r="Q172" i="2"/>
  <c r="R172" i="2"/>
  <c r="V172" i="2"/>
  <c r="W172" i="2"/>
  <c r="X172" i="2"/>
  <c r="AB172" i="2"/>
  <c r="AD172" i="2"/>
  <c r="AE172" i="2"/>
  <c r="AF172" i="2"/>
  <c r="AH172" i="2"/>
  <c r="AI172" i="2"/>
  <c r="AJ172" i="2"/>
  <c r="AK172" i="2"/>
  <c r="AL172" i="2"/>
  <c r="AV172" i="2"/>
  <c r="AW172" i="2"/>
  <c r="K173" i="2"/>
  <c r="L173" i="2"/>
  <c r="M173" i="2"/>
  <c r="N173" i="2"/>
  <c r="O173" i="2"/>
  <c r="P173" i="2"/>
  <c r="Q173" i="2"/>
  <c r="R173" i="2"/>
  <c r="V173" i="2"/>
  <c r="W173" i="2"/>
  <c r="X173" i="2"/>
  <c r="AB173" i="2"/>
  <c r="AD173" i="2"/>
  <c r="AE173" i="2"/>
  <c r="AF173" i="2"/>
  <c r="AH173" i="2"/>
  <c r="AI173" i="2"/>
  <c r="AJ173" i="2"/>
  <c r="AK173" i="2"/>
  <c r="AL173" i="2"/>
  <c r="AV173" i="2"/>
  <c r="AW173" i="2"/>
  <c r="K174" i="2"/>
  <c r="L174" i="2"/>
  <c r="M174" i="2"/>
  <c r="N174" i="2"/>
  <c r="O174" i="2"/>
  <c r="P174" i="2"/>
  <c r="Q174" i="2"/>
  <c r="R174" i="2"/>
  <c r="X174" i="2"/>
  <c r="AB174" i="2"/>
  <c r="AD174" i="2"/>
  <c r="AE174" i="2"/>
  <c r="AF174" i="2"/>
  <c r="AH174" i="2"/>
  <c r="AI174" i="2"/>
  <c r="AJ174" i="2"/>
  <c r="AK174" i="2"/>
  <c r="AL174" i="2"/>
  <c r="AV174" i="2"/>
  <c r="AW174" i="2"/>
  <c r="K178" i="2"/>
  <c r="L178" i="2"/>
  <c r="M178" i="2"/>
  <c r="N178" i="2"/>
  <c r="O178" i="2"/>
  <c r="P178" i="2"/>
  <c r="Q178" i="2"/>
  <c r="R178" i="2"/>
  <c r="V178" i="2"/>
  <c r="W178" i="2"/>
  <c r="X178" i="2"/>
  <c r="AB178" i="2"/>
  <c r="AD178" i="2"/>
  <c r="AE178" i="2"/>
  <c r="AF178" i="2"/>
  <c r="AH178" i="2"/>
  <c r="AI178" i="2"/>
  <c r="AJ178" i="2"/>
  <c r="AK178" i="2"/>
  <c r="AL178" i="2"/>
  <c r="AV178" i="2"/>
  <c r="AW178" i="2"/>
  <c r="K179" i="2"/>
  <c r="L179" i="2"/>
  <c r="P179" i="2"/>
  <c r="Z179" i="2"/>
  <c r="M179" i="2"/>
  <c r="N179" i="2"/>
  <c r="O179" i="2"/>
  <c r="Q179" i="2"/>
  <c r="R179" i="2"/>
  <c r="V179" i="2"/>
  <c r="W179" i="2"/>
  <c r="X179" i="2"/>
  <c r="AB179" i="2"/>
  <c r="AD179" i="2"/>
  <c r="AE179" i="2"/>
  <c r="AF179" i="2"/>
  <c r="AH179" i="2"/>
  <c r="AI179" i="2"/>
  <c r="AJ179" i="2"/>
  <c r="AK179" i="2"/>
  <c r="AL179" i="2"/>
  <c r="AV179" i="2"/>
  <c r="AW179" i="2"/>
  <c r="K180" i="2"/>
  <c r="L180" i="2"/>
  <c r="M180" i="2"/>
  <c r="N180" i="2"/>
  <c r="O180" i="2"/>
  <c r="P180" i="2"/>
  <c r="Q180" i="2"/>
  <c r="R180" i="2"/>
  <c r="V180" i="2"/>
  <c r="W180" i="2"/>
  <c r="X180" i="2"/>
  <c r="AB180" i="2"/>
  <c r="AD180" i="2"/>
  <c r="AE180" i="2"/>
  <c r="AF180" i="2"/>
  <c r="AH180" i="2"/>
  <c r="AI180" i="2"/>
  <c r="AJ180" i="2"/>
  <c r="AK180" i="2"/>
  <c r="AL180" i="2"/>
  <c r="AV180" i="2"/>
  <c r="AW180" i="2"/>
  <c r="K181" i="2"/>
  <c r="L181" i="2"/>
  <c r="M181" i="2"/>
  <c r="N181" i="2"/>
  <c r="O181" i="2"/>
  <c r="P181" i="2"/>
  <c r="Q181" i="2"/>
  <c r="R181" i="2"/>
  <c r="V181" i="2"/>
  <c r="W181" i="2"/>
  <c r="X181" i="2"/>
  <c r="Z181" i="2"/>
  <c r="AB181" i="2"/>
  <c r="AD181" i="2"/>
  <c r="AE181" i="2"/>
  <c r="AF181" i="2"/>
  <c r="AH181" i="2"/>
  <c r="AI181" i="2"/>
  <c r="AJ181" i="2"/>
  <c r="AK181" i="2"/>
  <c r="AL181" i="2"/>
  <c r="AV181" i="2"/>
  <c r="AW181" i="2"/>
  <c r="K182" i="2"/>
  <c r="L182" i="2"/>
  <c r="P182" i="2"/>
  <c r="M182" i="2"/>
  <c r="N182" i="2"/>
  <c r="O182" i="2"/>
  <c r="Q182" i="2"/>
  <c r="R182" i="2"/>
  <c r="V182" i="2"/>
  <c r="W182" i="2"/>
  <c r="X182" i="2"/>
  <c r="AB182" i="2"/>
  <c r="AD182" i="2"/>
  <c r="AE182" i="2"/>
  <c r="AF182" i="2"/>
  <c r="AH182" i="2"/>
  <c r="AI182" i="2"/>
  <c r="AJ182" i="2"/>
  <c r="AK182" i="2"/>
  <c r="AL182" i="2"/>
  <c r="AV182" i="2"/>
  <c r="AW182" i="2"/>
  <c r="K183" i="2"/>
  <c r="L183" i="2"/>
  <c r="M183" i="2"/>
  <c r="N183" i="2"/>
  <c r="R183" i="2"/>
  <c r="O183" i="2"/>
  <c r="P183" i="2"/>
  <c r="Q183" i="2"/>
  <c r="V183" i="2"/>
  <c r="W183" i="2"/>
  <c r="X183" i="2"/>
  <c r="AB183" i="2"/>
  <c r="AD183" i="2"/>
  <c r="AE183" i="2"/>
  <c r="AF183" i="2"/>
  <c r="AH183" i="2"/>
  <c r="AI183" i="2"/>
  <c r="AJ183" i="2"/>
  <c r="AK183" i="2"/>
  <c r="AL183" i="2"/>
  <c r="AV183" i="2"/>
  <c r="AW183" i="2"/>
  <c r="K184" i="2"/>
  <c r="L184" i="2"/>
  <c r="M184" i="2"/>
  <c r="N184" i="2"/>
  <c r="O184" i="2"/>
  <c r="P184" i="2"/>
  <c r="Q184" i="2"/>
  <c r="R184" i="2"/>
  <c r="V184" i="2"/>
  <c r="W184" i="2"/>
  <c r="X184" i="2"/>
  <c r="AB184" i="2"/>
  <c r="AD184" i="2"/>
  <c r="AE184" i="2"/>
  <c r="AF184" i="2"/>
  <c r="AH184" i="2"/>
  <c r="AI184" i="2"/>
  <c r="AJ184" i="2"/>
  <c r="AK184" i="2"/>
  <c r="AL184" i="2"/>
  <c r="AV184" i="2"/>
  <c r="AW184" i="2"/>
  <c r="K185" i="2"/>
  <c r="L185" i="2"/>
  <c r="M185" i="2"/>
  <c r="N185" i="2"/>
  <c r="O185" i="2"/>
  <c r="P185" i="2"/>
  <c r="Q185" i="2"/>
  <c r="R185" i="2"/>
  <c r="V185" i="2"/>
  <c r="W185" i="2"/>
  <c r="X185" i="2"/>
  <c r="AB185" i="2"/>
  <c r="AD185" i="2"/>
  <c r="AE185" i="2"/>
  <c r="AH185" i="2"/>
  <c r="AI185" i="2"/>
  <c r="AL185" i="2"/>
  <c r="AJ185" i="2"/>
  <c r="AK185" i="2"/>
  <c r="AV185" i="2"/>
  <c r="AW185" i="2"/>
  <c r="K186" i="2"/>
  <c r="L186" i="2"/>
  <c r="M186" i="2"/>
  <c r="N186" i="2"/>
  <c r="O186" i="2"/>
  <c r="P186" i="2"/>
  <c r="Q186" i="2"/>
  <c r="R186" i="2"/>
  <c r="V186" i="2"/>
  <c r="W186" i="2"/>
  <c r="X186" i="2"/>
  <c r="Z186" i="2"/>
  <c r="AB186" i="2"/>
  <c r="AD186" i="2"/>
  <c r="AE186" i="2"/>
  <c r="AF186" i="2"/>
  <c r="AH186" i="2"/>
  <c r="AI186" i="2"/>
  <c r="AJ186" i="2"/>
  <c r="AK186" i="2"/>
  <c r="AL186" i="2"/>
  <c r="AV186" i="2"/>
  <c r="AW186" i="2"/>
  <c r="K187" i="2"/>
  <c r="O187" i="2"/>
  <c r="L187" i="2"/>
  <c r="M187" i="2"/>
  <c r="N187" i="2"/>
  <c r="P187" i="2"/>
  <c r="Q187" i="2"/>
  <c r="R187" i="2"/>
  <c r="V187" i="2"/>
  <c r="W187" i="2"/>
  <c r="X187" i="2"/>
  <c r="AB187" i="2"/>
  <c r="AD187" i="2"/>
  <c r="AE187" i="2"/>
  <c r="AF187" i="2"/>
  <c r="AH187" i="2"/>
  <c r="AI187" i="2"/>
  <c r="AJ187" i="2"/>
  <c r="AK187" i="2"/>
  <c r="AL187" i="2"/>
  <c r="AV187" i="2"/>
  <c r="AW187" i="2"/>
  <c r="K188" i="2"/>
  <c r="L188" i="2"/>
  <c r="P188" i="2"/>
  <c r="M188" i="2"/>
  <c r="N188" i="2"/>
  <c r="O188" i="2"/>
  <c r="Q188" i="2"/>
  <c r="R188" i="2"/>
  <c r="V188" i="2"/>
  <c r="W188" i="2"/>
  <c r="X188" i="2"/>
  <c r="AB188" i="2"/>
  <c r="AD188" i="2"/>
  <c r="AE188" i="2"/>
  <c r="AF188" i="2"/>
  <c r="AH188" i="2"/>
  <c r="AI188" i="2"/>
  <c r="AJ188" i="2"/>
  <c r="AK188" i="2"/>
  <c r="AL188" i="2"/>
  <c r="AV188" i="2"/>
  <c r="AW188" i="2"/>
  <c r="K189" i="2"/>
  <c r="L189" i="2"/>
  <c r="M189" i="2"/>
  <c r="N189" i="2"/>
  <c r="O189" i="2"/>
  <c r="P189" i="2"/>
  <c r="Q189" i="2"/>
  <c r="R189" i="2"/>
  <c r="V189" i="2"/>
  <c r="W189" i="2"/>
  <c r="X189" i="2"/>
  <c r="AB189" i="2"/>
  <c r="AD189" i="2"/>
  <c r="AE189" i="2"/>
  <c r="AF189" i="2"/>
  <c r="AH189" i="2"/>
  <c r="AI189" i="2"/>
  <c r="AJ189" i="2"/>
  <c r="AK189" i="2"/>
  <c r="AL189" i="2"/>
  <c r="AV189" i="2"/>
  <c r="AW189" i="2"/>
  <c r="K190" i="2"/>
  <c r="L190" i="2"/>
  <c r="P190" i="2"/>
  <c r="M190" i="2"/>
  <c r="N190" i="2"/>
  <c r="O190" i="2"/>
  <c r="Q190" i="2"/>
  <c r="R190" i="2"/>
  <c r="V190" i="2"/>
  <c r="W190" i="2"/>
  <c r="X190" i="2"/>
  <c r="AB190" i="2"/>
  <c r="AD190" i="2"/>
  <c r="AE190" i="2"/>
  <c r="AF190" i="2"/>
  <c r="AH190" i="2"/>
  <c r="AI190" i="2"/>
  <c r="AJ190" i="2"/>
  <c r="AK190" i="2"/>
  <c r="AL190" i="2"/>
  <c r="AV190" i="2"/>
  <c r="AW190" i="2"/>
  <c r="K191" i="2"/>
  <c r="O191" i="2"/>
  <c r="L191" i="2"/>
  <c r="M191" i="2"/>
  <c r="N191" i="2"/>
  <c r="P191" i="2"/>
  <c r="Q191" i="2"/>
  <c r="R191" i="2"/>
  <c r="V191" i="2"/>
  <c r="W191" i="2"/>
  <c r="X191" i="2"/>
  <c r="AB191" i="2"/>
  <c r="AD191" i="2"/>
  <c r="AE191" i="2"/>
  <c r="AF191" i="2"/>
  <c r="AH191" i="2"/>
  <c r="AI191" i="2"/>
  <c r="AJ191" i="2"/>
  <c r="AK191" i="2"/>
  <c r="AL191" i="2"/>
  <c r="AV191" i="2"/>
  <c r="AW191" i="2"/>
  <c r="K192" i="2"/>
  <c r="O192" i="2"/>
  <c r="L192" i="2"/>
  <c r="M192" i="2"/>
  <c r="N192" i="2"/>
  <c r="P192" i="2"/>
  <c r="Q192" i="2"/>
  <c r="R192" i="2"/>
  <c r="V192" i="2"/>
  <c r="W192" i="2"/>
  <c r="X192" i="2"/>
  <c r="AB192" i="2"/>
  <c r="AD192" i="2"/>
  <c r="AE192" i="2"/>
  <c r="AH192" i="2"/>
  <c r="AI192" i="2"/>
  <c r="AL192" i="2"/>
  <c r="AJ192" i="2"/>
  <c r="AK192" i="2"/>
  <c r="AV192" i="2"/>
  <c r="AW192" i="2"/>
  <c r="K193" i="2"/>
  <c r="L193" i="2"/>
  <c r="M193" i="2"/>
  <c r="N193" i="2"/>
  <c r="O193" i="2"/>
  <c r="P193" i="2"/>
  <c r="Q193" i="2"/>
  <c r="R193" i="2"/>
  <c r="V193" i="2"/>
  <c r="W193" i="2"/>
  <c r="X193" i="2"/>
  <c r="AB193" i="2"/>
  <c r="AD193" i="2"/>
  <c r="AE193" i="2"/>
  <c r="AF193" i="2"/>
  <c r="AH193" i="2"/>
  <c r="AI193" i="2"/>
  <c r="AJ193" i="2"/>
  <c r="AK193" i="2"/>
  <c r="AL193" i="2"/>
  <c r="AV193" i="2"/>
  <c r="AW193" i="2"/>
  <c r="K194" i="2"/>
  <c r="O194" i="2"/>
  <c r="L194" i="2"/>
  <c r="P194" i="2"/>
  <c r="M194" i="2"/>
  <c r="Q194" i="2"/>
  <c r="N194" i="2"/>
  <c r="R194" i="2"/>
  <c r="V194" i="2"/>
  <c r="W194" i="2"/>
  <c r="X194" i="2"/>
  <c r="AB194" i="2"/>
  <c r="AD194" i="2"/>
  <c r="AE194" i="2"/>
  <c r="AF194" i="2"/>
  <c r="AH194" i="2"/>
  <c r="AI194" i="2"/>
  <c r="AJ194" i="2"/>
  <c r="AK194" i="2"/>
  <c r="AL194" i="2"/>
  <c r="AV194" i="2"/>
  <c r="AW194" i="2"/>
  <c r="K195" i="2"/>
  <c r="L195" i="2"/>
  <c r="M195" i="2"/>
  <c r="N195" i="2"/>
  <c r="O195" i="2"/>
  <c r="P195" i="2"/>
  <c r="Q195" i="2"/>
  <c r="R195" i="2"/>
  <c r="V195" i="2"/>
  <c r="W195" i="2"/>
  <c r="X195" i="2"/>
  <c r="AB195" i="2"/>
  <c r="AD195" i="2"/>
  <c r="AE195" i="2"/>
  <c r="AF195" i="2"/>
  <c r="AH195" i="2"/>
  <c r="AI195" i="2"/>
  <c r="AJ195" i="2"/>
  <c r="AK195" i="2"/>
  <c r="AL195" i="2"/>
  <c r="AV195" i="2"/>
  <c r="AW195" i="2"/>
  <c r="K196" i="2"/>
  <c r="L196" i="2"/>
  <c r="M196" i="2"/>
  <c r="N196" i="2"/>
  <c r="O196" i="2"/>
  <c r="P196" i="2"/>
  <c r="Q196" i="2"/>
  <c r="R196" i="2"/>
  <c r="V196" i="2"/>
  <c r="W196" i="2"/>
  <c r="X196" i="2"/>
  <c r="Z196" i="2"/>
  <c r="AB196" i="2"/>
  <c r="AD196" i="2"/>
  <c r="AE196" i="2"/>
  <c r="AF196" i="2"/>
  <c r="AH196" i="2"/>
  <c r="AI196" i="2"/>
  <c r="AJ196" i="2"/>
  <c r="AK196" i="2"/>
  <c r="AL196" i="2"/>
  <c r="AV196" i="2"/>
  <c r="AW196" i="2"/>
  <c r="K197" i="2"/>
  <c r="O197" i="2"/>
  <c r="L197" i="2"/>
  <c r="M197" i="2"/>
  <c r="N197" i="2"/>
  <c r="P197" i="2"/>
  <c r="Q197" i="2"/>
  <c r="R197" i="2"/>
  <c r="X197" i="2"/>
  <c r="Z197" i="2"/>
  <c r="V197" i="2"/>
  <c r="W197" i="2"/>
  <c r="AB197" i="2"/>
  <c r="AD197" i="2"/>
  <c r="AE197" i="2"/>
  <c r="AH197" i="2"/>
  <c r="AI197" i="2"/>
  <c r="AJ197" i="2"/>
  <c r="AK197" i="2"/>
  <c r="AL197" i="2"/>
  <c r="AV197" i="2"/>
  <c r="AW197" i="2"/>
  <c r="K201" i="2"/>
  <c r="O201" i="2"/>
  <c r="L201" i="2"/>
  <c r="M201" i="2"/>
  <c r="N201" i="2"/>
  <c r="P201" i="2"/>
  <c r="Q201" i="2"/>
  <c r="R201" i="2"/>
  <c r="V201" i="2"/>
  <c r="W201" i="2"/>
  <c r="X201" i="2"/>
  <c r="AB201" i="2"/>
  <c r="AD201" i="2"/>
  <c r="AE201" i="2"/>
  <c r="AF201" i="2"/>
  <c r="AH201" i="2"/>
  <c r="AI201" i="2"/>
  <c r="AJ201" i="2"/>
  <c r="AK201" i="2"/>
  <c r="AL201" i="2"/>
  <c r="AV201" i="2"/>
  <c r="AW201" i="2"/>
  <c r="K202" i="2"/>
  <c r="L202" i="2"/>
  <c r="M202" i="2"/>
  <c r="N202" i="2"/>
  <c r="O202" i="2"/>
  <c r="P202" i="2"/>
  <c r="Q202" i="2"/>
  <c r="R202" i="2"/>
  <c r="V202" i="2"/>
  <c r="W202" i="2"/>
  <c r="X202" i="2"/>
  <c r="AB202" i="2"/>
  <c r="AD202" i="2"/>
  <c r="AE202" i="2"/>
  <c r="AF202" i="2"/>
  <c r="AH202" i="2"/>
  <c r="AI202" i="2"/>
  <c r="AJ202" i="2"/>
  <c r="AK202" i="2"/>
  <c r="AL202" i="2"/>
  <c r="AV202" i="2"/>
  <c r="AW202" i="2"/>
  <c r="K203" i="2"/>
  <c r="L203" i="2"/>
  <c r="M203" i="2"/>
  <c r="Q203" i="2"/>
  <c r="N203" i="2"/>
  <c r="O203" i="2"/>
  <c r="P203" i="2"/>
  <c r="R203" i="2"/>
  <c r="V203" i="2"/>
  <c r="W203" i="2"/>
  <c r="X203" i="2"/>
  <c r="AB203" i="2"/>
  <c r="AD203" i="2"/>
  <c r="AE203" i="2"/>
  <c r="AF203" i="2"/>
  <c r="AH203" i="2"/>
  <c r="AI203" i="2"/>
  <c r="AJ203" i="2"/>
  <c r="AK203" i="2"/>
  <c r="AL203" i="2"/>
  <c r="AV203" i="2"/>
  <c r="AW203" i="2"/>
  <c r="K204" i="2"/>
  <c r="O204" i="2"/>
  <c r="L204" i="2"/>
  <c r="P204" i="2"/>
  <c r="M204" i="2"/>
  <c r="N204" i="2"/>
  <c r="Q204" i="2"/>
  <c r="R204" i="2"/>
  <c r="V204" i="2"/>
  <c r="W204" i="2"/>
  <c r="X204" i="2"/>
  <c r="AB204" i="2"/>
  <c r="AD204" i="2"/>
  <c r="AE204" i="2"/>
  <c r="AF204" i="2"/>
  <c r="AH204" i="2"/>
  <c r="AI204" i="2"/>
  <c r="AJ204" i="2"/>
  <c r="AK204" i="2"/>
  <c r="AL204" i="2"/>
  <c r="AV204" i="2"/>
  <c r="AW204" i="2"/>
  <c r="L205" i="2"/>
  <c r="M205" i="2"/>
  <c r="N205" i="2"/>
  <c r="P205" i="2"/>
  <c r="Q205" i="2"/>
  <c r="R205" i="2"/>
  <c r="V205" i="2"/>
  <c r="W205" i="2"/>
  <c r="X205" i="2"/>
  <c r="AB205" i="2"/>
  <c r="AD205" i="2"/>
  <c r="AE205" i="2"/>
  <c r="AF205" i="2"/>
  <c r="AH205" i="2"/>
  <c r="AI205" i="2"/>
  <c r="AJ205" i="2"/>
  <c r="AK205" i="2"/>
  <c r="AL205" i="2"/>
  <c r="AV205" i="2"/>
  <c r="AW205" i="2"/>
  <c r="V206" i="2"/>
  <c r="W206" i="2"/>
  <c r="X206" i="2"/>
  <c r="AI206" i="2"/>
  <c r="AJ206" i="2"/>
  <c r="AK206" i="2"/>
  <c r="AL206" i="2"/>
  <c r="AV206" i="2"/>
  <c r="AD207" i="2"/>
  <c r="AE207" i="2"/>
  <c r="AH207" i="2"/>
  <c r="AI207" i="2"/>
  <c r="AJ207" i="2"/>
  <c r="AK207" i="2"/>
  <c r="AL207" i="2"/>
  <c r="AV207" i="2"/>
  <c r="N208" i="2"/>
  <c r="R208" i="2"/>
  <c r="V208" i="2"/>
  <c r="W208" i="2"/>
  <c r="X208" i="2"/>
  <c r="AB208" i="2"/>
  <c r="AD208" i="2"/>
  <c r="AE208" i="2"/>
  <c r="AF208" i="2"/>
  <c r="AH208" i="2"/>
  <c r="AI208" i="2"/>
  <c r="AJ208" i="2"/>
  <c r="AK208" i="2"/>
  <c r="AL208" i="2"/>
  <c r="AV208" i="2"/>
  <c r="L209" i="2"/>
  <c r="M209" i="2"/>
  <c r="N209" i="2"/>
  <c r="R209" i="2"/>
  <c r="P209" i="2"/>
  <c r="Q209" i="2"/>
  <c r="V209" i="2"/>
  <c r="W209" i="2"/>
  <c r="X209" i="2"/>
  <c r="AB209" i="2"/>
  <c r="AD209" i="2"/>
  <c r="AE209" i="2"/>
  <c r="AF209" i="2"/>
  <c r="AH209" i="2"/>
  <c r="AI209" i="2"/>
  <c r="AJ209" i="2"/>
  <c r="AK209" i="2"/>
  <c r="AL209" i="2"/>
  <c r="AV209" i="2"/>
  <c r="L210" i="2"/>
  <c r="M210" i="2"/>
  <c r="Q210" i="2"/>
  <c r="N210" i="2"/>
  <c r="P210" i="2"/>
  <c r="R210" i="2"/>
  <c r="V210" i="2"/>
  <c r="W210" i="2"/>
  <c r="X210" i="2"/>
  <c r="AB210" i="2"/>
  <c r="AD210" i="2"/>
  <c r="AE210" i="2"/>
  <c r="AF210" i="2"/>
  <c r="AH210" i="2"/>
  <c r="AI210" i="2"/>
  <c r="AJ210" i="2"/>
  <c r="AK210" i="2"/>
  <c r="AL210" i="2"/>
  <c r="AV210" i="2"/>
  <c r="L211" i="2"/>
  <c r="M211" i="2"/>
  <c r="N211" i="2"/>
  <c r="P211" i="2"/>
  <c r="Q211" i="2"/>
  <c r="R211" i="2"/>
  <c r="V211" i="2"/>
  <c r="W211" i="2"/>
  <c r="X211" i="2"/>
  <c r="AB211" i="2"/>
  <c r="AD211" i="2"/>
  <c r="AE211" i="2"/>
  <c r="AF211" i="2"/>
  <c r="AH211" i="2"/>
  <c r="AI211" i="2"/>
  <c r="AJ211" i="2"/>
  <c r="AK211" i="2"/>
  <c r="AL211" i="2"/>
  <c r="AV211" i="2"/>
  <c r="L212" i="2"/>
  <c r="M212" i="2"/>
  <c r="N212" i="2"/>
  <c r="P212" i="2"/>
  <c r="Q212" i="2"/>
  <c r="R212" i="2"/>
  <c r="V212" i="2"/>
  <c r="W212" i="2"/>
  <c r="X212" i="2"/>
  <c r="AB212" i="2"/>
  <c r="AD212" i="2"/>
  <c r="AE212" i="2"/>
  <c r="AF212" i="2"/>
  <c r="AH212" i="2"/>
  <c r="AI212" i="2"/>
  <c r="AJ212" i="2"/>
  <c r="AK212" i="2"/>
  <c r="AL212" i="2"/>
  <c r="AV212" i="2"/>
  <c r="L213" i="2"/>
  <c r="P213" i="2"/>
  <c r="M213" i="2"/>
  <c r="Q213" i="2"/>
  <c r="N213" i="2"/>
  <c r="R213" i="2"/>
  <c r="V213" i="2"/>
  <c r="W213" i="2"/>
  <c r="X213" i="2"/>
  <c r="AB213" i="2"/>
  <c r="AD213" i="2"/>
  <c r="AE213" i="2"/>
  <c r="AF213" i="2"/>
  <c r="AH213" i="2"/>
  <c r="AI213" i="2"/>
  <c r="AJ213" i="2"/>
  <c r="AK213" i="2"/>
  <c r="AL213" i="2"/>
  <c r="AV213" i="2"/>
  <c r="K214" i="2"/>
  <c r="L214" i="2"/>
  <c r="M214" i="2"/>
  <c r="N214" i="2"/>
  <c r="O214" i="2"/>
  <c r="P214" i="2"/>
  <c r="Q214" i="2"/>
  <c r="R214" i="2"/>
  <c r="Z214" i="2"/>
  <c r="V214" i="2"/>
  <c r="W214" i="2"/>
  <c r="X214" i="2"/>
  <c r="AB214" i="2"/>
  <c r="AD214" i="2"/>
  <c r="AE214" i="2"/>
  <c r="AF214" i="2"/>
  <c r="AH214" i="2"/>
  <c r="AI214" i="2"/>
  <c r="AJ214" i="2"/>
  <c r="AK214" i="2"/>
  <c r="AL214" i="2"/>
  <c r="AV214" i="2"/>
  <c r="K215" i="2"/>
  <c r="L215" i="2"/>
  <c r="M215" i="2"/>
  <c r="N215" i="2"/>
  <c r="O215" i="2"/>
  <c r="P215" i="2"/>
  <c r="Q215" i="2"/>
  <c r="R215" i="2"/>
  <c r="V215" i="2"/>
  <c r="W215" i="2"/>
  <c r="X215" i="2"/>
  <c r="AB215" i="2"/>
  <c r="AD215" i="2"/>
  <c r="AE215" i="2"/>
  <c r="AF215" i="2"/>
  <c r="AH215" i="2"/>
  <c r="AI215" i="2"/>
  <c r="AJ215" i="2"/>
  <c r="AK215" i="2"/>
  <c r="AL215" i="2"/>
  <c r="AV215" i="2"/>
  <c r="K216" i="2"/>
  <c r="L216" i="2"/>
  <c r="M216" i="2"/>
  <c r="N216" i="2"/>
  <c r="O216" i="2"/>
  <c r="P216" i="2"/>
  <c r="Q216" i="2"/>
  <c r="R216" i="2"/>
  <c r="V216" i="2"/>
  <c r="W216" i="2"/>
  <c r="X216" i="2"/>
  <c r="AB216" i="2"/>
  <c r="AD216" i="2"/>
  <c r="AE216" i="2"/>
  <c r="AF216" i="2"/>
  <c r="AH216" i="2"/>
  <c r="AI216" i="2"/>
  <c r="AJ216" i="2"/>
  <c r="AK216" i="2"/>
  <c r="AL216" i="2"/>
  <c r="AV216" i="2"/>
  <c r="K217" i="2"/>
  <c r="L217" i="2"/>
  <c r="M217" i="2"/>
  <c r="N217" i="2"/>
  <c r="O217" i="2"/>
  <c r="P217" i="2"/>
  <c r="Q217" i="2"/>
  <c r="R217" i="2"/>
  <c r="V217" i="2"/>
  <c r="W217" i="2"/>
  <c r="X217" i="2"/>
  <c r="Z217" i="2"/>
  <c r="AB217" i="2"/>
  <c r="AD217" i="2"/>
  <c r="AE217" i="2"/>
  <c r="AF217" i="2"/>
  <c r="AH217" i="2"/>
  <c r="AI217" i="2"/>
  <c r="AJ217" i="2"/>
  <c r="AK217" i="2"/>
  <c r="AL217" i="2"/>
  <c r="AV217" i="2"/>
  <c r="K218" i="2"/>
  <c r="L218" i="2"/>
  <c r="M218" i="2"/>
  <c r="N218" i="2"/>
  <c r="O218" i="2"/>
  <c r="P218" i="2"/>
  <c r="Q218" i="2"/>
  <c r="R218" i="2"/>
  <c r="V218" i="2"/>
  <c r="W218" i="2"/>
  <c r="X218" i="2"/>
  <c r="AB218" i="2"/>
  <c r="AD218" i="2"/>
  <c r="AE218" i="2"/>
  <c r="AF218" i="2"/>
  <c r="AH218" i="2"/>
  <c r="AI218" i="2"/>
  <c r="AJ218" i="2"/>
  <c r="AK218" i="2"/>
  <c r="AL218" i="2"/>
  <c r="AV218" i="2"/>
  <c r="K219" i="2"/>
  <c r="L219" i="2"/>
  <c r="M219" i="2"/>
  <c r="N219" i="2"/>
  <c r="O219" i="2"/>
  <c r="P219" i="2"/>
  <c r="Q219" i="2"/>
  <c r="R219" i="2"/>
  <c r="V219" i="2"/>
  <c r="W219" i="2"/>
  <c r="X219" i="2"/>
  <c r="AB219" i="2"/>
  <c r="AD219" i="2"/>
  <c r="AE219" i="2"/>
  <c r="AF219" i="2"/>
  <c r="AH219" i="2"/>
  <c r="AI219" i="2"/>
  <c r="AJ219" i="2"/>
  <c r="AK219" i="2"/>
  <c r="AL219" i="2"/>
  <c r="AV219" i="2"/>
  <c r="K220" i="2"/>
  <c r="L220" i="2"/>
  <c r="M220" i="2"/>
  <c r="N220" i="2"/>
  <c r="O220" i="2"/>
  <c r="P220" i="2"/>
  <c r="Q220" i="2"/>
  <c r="R220" i="2"/>
  <c r="V220" i="2"/>
  <c r="W220" i="2"/>
  <c r="X220" i="2"/>
  <c r="AB220" i="2"/>
  <c r="AD220" i="2"/>
  <c r="AE220" i="2"/>
  <c r="AF220" i="2"/>
  <c r="AH220" i="2"/>
  <c r="AI220" i="2"/>
  <c r="AJ220" i="2"/>
  <c r="AK220" i="2"/>
  <c r="AL220" i="2"/>
  <c r="AV220" i="2"/>
  <c r="K221" i="2"/>
  <c r="L221" i="2"/>
  <c r="M221" i="2"/>
  <c r="N221" i="2"/>
  <c r="O221" i="2"/>
  <c r="P221" i="2"/>
  <c r="Q221" i="2"/>
  <c r="R221" i="2"/>
  <c r="V221" i="2"/>
  <c r="W221" i="2"/>
  <c r="X221" i="2"/>
  <c r="AB221" i="2"/>
  <c r="AD221" i="2"/>
  <c r="AE221" i="2"/>
  <c r="AF221" i="2"/>
  <c r="AH221" i="2"/>
  <c r="AI221" i="2"/>
  <c r="AJ221" i="2"/>
  <c r="AK221" i="2"/>
  <c r="AL221" i="2"/>
  <c r="AV221" i="2"/>
  <c r="K222" i="2"/>
  <c r="L222" i="2"/>
  <c r="M222" i="2"/>
  <c r="N222" i="2"/>
  <c r="R222" i="2"/>
  <c r="X222" i="2"/>
  <c r="O222" i="2"/>
  <c r="P222" i="2"/>
  <c r="Q222" i="2"/>
  <c r="V222" i="2"/>
  <c r="W222" i="2"/>
  <c r="AB222" i="2"/>
  <c r="AD222" i="2"/>
  <c r="AE222" i="2"/>
  <c r="AF222" i="2"/>
  <c r="AH222" i="2"/>
  <c r="AI222" i="2"/>
  <c r="AJ222" i="2"/>
  <c r="AK222" i="2"/>
  <c r="AL222" i="2"/>
  <c r="AV222" i="2"/>
  <c r="K223" i="2"/>
  <c r="L223" i="2"/>
  <c r="M223" i="2"/>
  <c r="Q223" i="2"/>
  <c r="N223" i="2"/>
  <c r="O223" i="2"/>
  <c r="P223" i="2"/>
  <c r="R223" i="2"/>
  <c r="V223" i="2"/>
  <c r="W223" i="2"/>
  <c r="X223" i="2"/>
  <c r="AB223" i="2"/>
  <c r="AD223" i="2"/>
  <c r="AE223" i="2"/>
  <c r="AF223" i="2"/>
  <c r="AH223" i="2"/>
  <c r="AI223" i="2"/>
  <c r="AJ223" i="2"/>
  <c r="AK223" i="2"/>
  <c r="AL223" i="2"/>
  <c r="AV223" i="2"/>
  <c r="K224" i="2"/>
  <c r="L224" i="2"/>
  <c r="M224" i="2"/>
  <c r="N224" i="2"/>
  <c r="O224" i="2"/>
  <c r="P224" i="2"/>
  <c r="Q224" i="2"/>
  <c r="R224" i="2"/>
  <c r="V224" i="2"/>
  <c r="W224" i="2"/>
  <c r="X224" i="2"/>
  <c r="AB224" i="2"/>
  <c r="AD224" i="2"/>
  <c r="AE224" i="2"/>
  <c r="AF224" i="2"/>
  <c r="AH224" i="2"/>
  <c r="AI224" i="2"/>
  <c r="AJ224" i="2"/>
  <c r="AK224" i="2"/>
  <c r="AL224" i="2"/>
  <c r="AV224" i="2"/>
  <c r="K225" i="2"/>
  <c r="L225" i="2"/>
  <c r="M225" i="2"/>
  <c r="Q225" i="2"/>
  <c r="N225" i="2"/>
  <c r="O225" i="2"/>
  <c r="P225" i="2"/>
  <c r="R225" i="2"/>
  <c r="V225" i="2"/>
  <c r="W225" i="2"/>
  <c r="X225" i="2"/>
  <c r="AB225" i="2"/>
  <c r="AD225" i="2"/>
  <c r="AE225" i="2"/>
  <c r="AF225" i="2"/>
  <c r="AH225" i="2"/>
  <c r="AI225" i="2"/>
  <c r="AJ225" i="2"/>
  <c r="AK225" i="2"/>
  <c r="AL225" i="2"/>
  <c r="AV225" i="2"/>
  <c r="K226" i="2"/>
  <c r="L226" i="2"/>
  <c r="M226" i="2"/>
  <c r="N226" i="2"/>
  <c r="O226" i="2"/>
  <c r="P226" i="2"/>
  <c r="Q226" i="2"/>
  <c r="R226" i="2"/>
  <c r="V226" i="2"/>
  <c r="W226" i="2"/>
  <c r="X226" i="2"/>
  <c r="Z226" i="2"/>
  <c r="AB226" i="2"/>
  <c r="AD226" i="2"/>
  <c r="AE226" i="2"/>
  <c r="AF226" i="2"/>
  <c r="AH226" i="2"/>
  <c r="AI226" i="2"/>
  <c r="AJ226" i="2"/>
  <c r="AK226" i="2"/>
  <c r="AL226" i="2"/>
  <c r="AV226" i="2"/>
  <c r="K227" i="2"/>
  <c r="L227" i="2"/>
  <c r="M227" i="2"/>
  <c r="N227" i="2"/>
  <c r="O227" i="2"/>
  <c r="P227" i="2"/>
  <c r="V227" i="2"/>
  <c r="Q227" i="2"/>
  <c r="R227" i="2"/>
  <c r="X227" i="2"/>
  <c r="W227" i="2"/>
  <c r="AB227" i="2"/>
  <c r="AD227" i="2"/>
  <c r="AE227" i="2"/>
  <c r="AF227" i="2"/>
  <c r="AH227" i="2"/>
  <c r="AI227" i="2"/>
  <c r="AL227" i="2"/>
  <c r="AJ227" i="2"/>
  <c r="AK227" i="2"/>
  <c r="AV227" i="2"/>
  <c r="K228" i="2"/>
  <c r="L228" i="2"/>
  <c r="M228" i="2"/>
  <c r="N228" i="2"/>
  <c r="R228" i="2"/>
  <c r="X228" i="2"/>
  <c r="O228" i="2"/>
  <c r="P228" i="2"/>
  <c r="Q228" i="2"/>
  <c r="V228" i="2"/>
  <c r="W228" i="2"/>
  <c r="AB228" i="2"/>
  <c r="AD228" i="2"/>
  <c r="AE228" i="2"/>
  <c r="AF228" i="2"/>
  <c r="AH228" i="2"/>
  <c r="AI228" i="2"/>
  <c r="AJ228" i="2"/>
  <c r="AK228" i="2"/>
  <c r="AL228" i="2"/>
  <c r="AV228" i="2"/>
  <c r="K229" i="2"/>
  <c r="L229" i="2"/>
  <c r="M229" i="2"/>
  <c r="N229" i="2"/>
  <c r="O229" i="2"/>
  <c r="P229" i="2"/>
  <c r="Q229" i="2"/>
  <c r="R229" i="2"/>
  <c r="V229" i="2"/>
  <c r="W229" i="2"/>
  <c r="X229" i="2"/>
  <c r="Z229" i="2"/>
  <c r="AB229" i="2"/>
  <c r="AD229" i="2"/>
  <c r="AE229" i="2"/>
  <c r="AF229" i="2"/>
  <c r="AH229" i="2"/>
  <c r="AI229" i="2"/>
  <c r="AJ229" i="2"/>
  <c r="AK229" i="2"/>
  <c r="AL229" i="2"/>
  <c r="AV229" i="2"/>
  <c r="K230" i="2"/>
  <c r="L230" i="2"/>
  <c r="M230" i="2"/>
  <c r="N230" i="2"/>
  <c r="O230" i="2"/>
  <c r="P230" i="2"/>
  <c r="Q230" i="2"/>
  <c r="R230" i="2"/>
  <c r="V230" i="2"/>
  <c r="W230" i="2"/>
  <c r="X230" i="2"/>
  <c r="Z230" i="2"/>
  <c r="AB230" i="2"/>
  <c r="AD230" i="2"/>
  <c r="AE230" i="2"/>
  <c r="AF230" i="2"/>
  <c r="AH230" i="2"/>
  <c r="AI230" i="2"/>
  <c r="AJ230" i="2"/>
  <c r="AK230" i="2"/>
  <c r="AL230" i="2"/>
  <c r="AV230" i="2"/>
  <c r="K231" i="2"/>
  <c r="L231" i="2"/>
  <c r="P231" i="2"/>
  <c r="V231" i="2"/>
  <c r="M231" i="2"/>
  <c r="N231" i="2"/>
  <c r="O231" i="2"/>
  <c r="Q231" i="2"/>
  <c r="R231" i="2"/>
  <c r="W231" i="2"/>
  <c r="AB231" i="2"/>
  <c r="AD231" i="2"/>
  <c r="AE231" i="2"/>
  <c r="AF231" i="2"/>
  <c r="AH231" i="2"/>
  <c r="AI231" i="2"/>
  <c r="AJ231" i="2"/>
  <c r="AK231" i="2"/>
  <c r="AL231" i="2"/>
  <c r="AV231" i="2"/>
  <c r="K235" i="2"/>
  <c r="L235" i="2"/>
  <c r="M235" i="2"/>
  <c r="N235" i="2"/>
  <c r="O235" i="2"/>
  <c r="P235" i="2"/>
  <c r="Q235" i="2"/>
  <c r="R235" i="2"/>
  <c r="V235" i="2"/>
  <c r="W235" i="2"/>
  <c r="X235" i="2"/>
  <c r="AB235" i="2"/>
  <c r="AD235" i="2"/>
  <c r="AE235" i="2"/>
  <c r="AF235" i="2"/>
  <c r="AH235" i="2"/>
  <c r="AI235" i="2"/>
  <c r="AJ235" i="2"/>
  <c r="AK235" i="2"/>
  <c r="AL235" i="2"/>
  <c r="AV235" i="2"/>
  <c r="K236" i="2"/>
  <c r="L236" i="2"/>
  <c r="M236" i="2"/>
  <c r="N236" i="2"/>
  <c r="R236" i="2"/>
  <c r="O236" i="2"/>
  <c r="P236" i="2"/>
  <c r="Q236" i="2"/>
  <c r="V236" i="2"/>
  <c r="W236" i="2"/>
  <c r="X236" i="2"/>
  <c r="AB236" i="2"/>
  <c r="AD236" i="2"/>
  <c r="AE236" i="2"/>
  <c r="AF236" i="2"/>
  <c r="AH236" i="2"/>
  <c r="AI236" i="2"/>
  <c r="AJ236" i="2"/>
  <c r="AK236" i="2"/>
  <c r="AL236" i="2"/>
  <c r="AV236" i="2"/>
  <c r="K237" i="2"/>
  <c r="L237" i="2"/>
  <c r="M237" i="2"/>
  <c r="N237" i="2"/>
  <c r="O237" i="2"/>
  <c r="P237" i="2"/>
  <c r="Q237" i="2"/>
  <c r="R237" i="2"/>
  <c r="V237" i="2"/>
  <c r="W237" i="2"/>
  <c r="X237" i="2"/>
  <c r="AB237" i="2"/>
  <c r="AD237" i="2"/>
  <c r="AE237" i="2"/>
  <c r="AF237" i="2"/>
  <c r="AH237" i="2"/>
  <c r="AI237" i="2"/>
  <c r="AJ237" i="2"/>
  <c r="AK237" i="2"/>
  <c r="AL237" i="2"/>
  <c r="AV237" i="2"/>
  <c r="K238" i="2"/>
  <c r="L238" i="2"/>
  <c r="M238" i="2"/>
  <c r="N238" i="2"/>
  <c r="O238" i="2"/>
  <c r="P238" i="2"/>
  <c r="Q238" i="2"/>
  <c r="R238" i="2"/>
  <c r="V238" i="2"/>
  <c r="W238" i="2"/>
  <c r="X238" i="2"/>
  <c r="AB238" i="2"/>
  <c r="AD238" i="2"/>
  <c r="AE238" i="2"/>
  <c r="AH238" i="2"/>
  <c r="AI238" i="2"/>
  <c r="AJ238" i="2"/>
  <c r="AK238" i="2"/>
  <c r="AL238" i="2"/>
  <c r="AV238" i="2"/>
  <c r="K239" i="2"/>
  <c r="L239" i="2"/>
  <c r="M239" i="2"/>
  <c r="N239" i="2"/>
  <c r="O239" i="2"/>
  <c r="P239" i="2"/>
  <c r="Q239" i="2"/>
  <c r="R239" i="2"/>
  <c r="V239" i="2"/>
  <c r="W239" i="2"/>
  <c r="X239" i="2"/>
  <c r="Z239" i="2"/>
  <c r="AB239" i="2"/>
  <c r="AD239" i="2"/>
  <c r="AE239" i="2"/>
  <c r="AH239" i="2"/>
  <c r="AI239" i="2"/>
  <c r="AJ239" i="2"/>
  <c r="AK239" i="2"/>
  <c r="AL239" i="2"/>
  <c r="AV239" i="2"/>
  <c r="K240" i="2"/>
  <c r="L240" i="2"/>
  <c r="M240" i="2"/>
  <c r="N240" i="2"/>
  <c r="O240" i="2"/>
  <c r="P240" i="2"/>
  <c r="Q240" i="2"/>
  <c r="R240" i="2"/>
  <c r="X240" i="2"/>
  <c r="V240" i="2"/>
  <c r="W240" i="2"/>
  <c r="AB240" i="2"/>
  <c r="AD240" i="2"/>
  <c r="AE240" i="2"/>
  <c r="AF240" i="2"/>
  <c r="AH240" i="2"/>
  <c r="AI240" i="2"/>
  <c r="AJ240" i="2"/>
  <c r="AK240" i="2"/>
  <c r="AL240" i="2"/>
  <c r="AV240" i="2"/>
  <c r="K241" i="2"/>
  <c r="L241" i="2"/>
  <c r="M241" i="2"/>
  <c r="N241" i="2"/>
  <c r="O241" i="2"/>
  <c r="P241" i="2"/>
  <c r="Q241" i="2"/>
  <c r="R241" i="2"/>
  <c r="V241" i="2"/>
  <c r="W241" i="2"/>
  <c r="X241" i="2"/>
  <c r="AB241" i="2"/>
  <c r="AD241" i="2"/>
  <c r="AE241" i="2"/>
  <c r="AF241" i="2"/>
  <c r="AH241" i="2"/>
  <c r="AI241" i="2"/>
  <c r="AJ241" i="2"/>
  <c r="AK241" i="2"/>
  <c r="AL241" i="2"/>
  <c r="AV241" i="2"/>
  <c r="K242" i="2"/>
  <c r="L242" i="2"/>
  <c r="M242" i="2"/>
  <c r="N242" i="2"/>
  <c r="O242" i="2"/>
  <c r="P242" i="2"/>
  <c r="Q242" i="2"/>
  <c r="R242" i="2"/>
  <c r="V242" i="2"/>
  <c r="W242" i="2"/>
  <c r="X242" i="2"/>
  <c r="Z242" i="2"/>
  <c r="AB242" i="2"/>
  <c r="AD242" i="2"/>
  <c r="AE242" i="2"/>
  <c r="AF242" i="2"/>
  <c r="AH242" i="2"/>
  <c r="AI242" i="2"/>
  <c r="AJ242" i="2"/>
  <c r="AK242" i="2"/>
  <c r="AL242" i="2"/>
  <c r="AV242" i="2"/>
  <c r="K243" i="2"/>
  <c r="L243" i="2"/>
  <c r="M243" i="2"/>
  <c r="N243" i="2"/>
  <c r="O243" i="2"/>
  <c r="P243" i="2"/>
  <c r="Q243" i="2"/>
  <c r="W243" i="2"/>
  <c r="R243" i="2"/>
  <c r="V243" i="2"/>
  <c r="X243" i="2"/>
  <c r="AB243" i="2"/>
  <c r="AD243" i="2"/>
  <c r="AE243" i="2"/>
  <c r="AH243" i="2"/>
  <c r="AI243" i="2"/>
  <c r="AJ243" i="2"/>
  <c r="AK243" i="2"/>
  <c r="AL243" i="2"/>
  <c r="AV243" i="2"/>
  <c r="K244" i="2"/>
  <c r="L244" i="2"/>
  <c r="M244" i="2"/>
  <c r="N244" i="2"/>
  <c r="R244" i="2"/>
  <c r="O244" i="2"/>
  <c r="P244" i="2"/>
  <c r="Q244" i="2"/>
  <c r="V244" i="2"/>
  <c r="W244" i="2"/>
  <c r="X244" i="2"/>
  <c r="AB244" i="2"/>
  <c r="AD244" i="2"/>
  <c r="AE244" i="2"/>
  <c r="AF244" i="2"/>
  <c r="AH244" i="2"/>
  <c r="AI244" i="2"/>
  <c r="AJ244" i="2"/>
  <c r="AK244" i="2"/>
  <c r="AL244" i="2"/>
  <c r="AV244" i="2"/>
  <c r="K245" i="2"/>
  <c r="L245" i="2"/>
  <c r="M245" i="2"/>
  <c r="Q245" i="2"/>
  <c r="N245" i="2"/>
  <c r="O245" i="2"/>
  <c r="P245" i="2"/>
  <c r="R245" i="2"/>
  <c r="V245" i="2"/>
  <c r="X245" i="2"/>
  <c r="AB245" i="2"/>
  <c r="AD245" i="2"/>
  <c r="AE245" i="2"/>
  <c r="AF245" i="2"/>
  <c r="AH245" i="2"/>
  <c r="AI245" i="2"/>
  <c r="AJ245" i="2"/>
  <c r="AK245" i="2"/>
  <c r="AL245" i="2"/>
  <c r="AV245" i="2"/>
  <c r="K246" i="2"/>
  <c r="L246" i="2"/>
  <c r="M246" i="2"/>
  <c r="N246" i="2"/>
  <c r="O246" i="2"/>
  <c r="P246" i="2"/>
  <c r="Q246" i="2"/>
  <c r="R246" i="2"/>
  <c r="X246" i="2"/>
  <c r="V246" i="2"/>
  <c r="AB246" i="2"/>
  <c r="AD246" i="2"/>
  <c r="AE246" i="2"/>
  <c r="AF246" i="2"/>
  <c r="AH246" i="2"/>
  <c r="AI246" i="2"/>
  <c r="AJ246" i="2"/>
  <c r="AK246" i="2"/>
  <c r="AL246" i="2"/>
  <c r="AV246" i="2"/>
  <c r="K247" i="2"/>
  <c r="L247" i="2"/>
  <c r="M247" i="2"/>
  <c r="N247" i="2"/>
  <c r="O247" i="2"/>
  <c r="P247" i="2"/>
  <c r="Q247" i="2"/>
  <c r="R247" i="2"/>
  <c r="V247" i="2"/>
  <c r="W247" i="2"/>
  <c r="X247" i="2"/>
  <c r="Z247" i="2"/>
  <c r="AB247" i="2"/>
  <c r="AD247" i="2"/>
  <c r="AE247" i="2"/>
  <c r="AF247" i="2"/>
  <c r="AH247" i="2"/>
  <c r="AI247" i="2"/>
  <c r="AJ247" i="2"/>
  <c r="AK247" i="2"/>
  <c r="AL247" i="2"/>
  <c r="AV247" i="2"/>
  <c r="K248" i="2"/>
  <c r="L248" i="2"/>
  <c r="M248" i="2"/>
  <c r="N248" i="2"/>
  <c r="O248" i="2"/>
  <c r="P248" i="2"/>
  <c r="Q248" i="2"/>
  <c r="R248" i="2"/>
  <c r="V248" i="2"/>
  <c r="W248" i="2"/>
  <c r="X248" i="2"/>
  <c r="AB248" i="2"/>
  <c r="AD248" i="2"/>
  <c r="AE248" i="2"/>
  <c r="AF248" i="2"/>
  <c r="AH248" i="2"/>
  <c r="AI248" i="2"/>
  <c r="AJ248" i="2"/>
  <c r="AK248" i="2"/>
  <c r="AL248" i="2"/>
  <c r="AV248" i="2"/>
  <c r="K249" i="2"/>
  <c r="L249" i="2"/>
  <c r="M249" i="2"/>
  <c r="N249" i="2"/>
  <c r="O249" i="2"/>
  <c r="P249" i="2"/>
  <c r="Q249" i="2"/>
  <c r="R249" i="2"/>
  <c r="V249" i="2"/>
  <c r="X249" i="2"/>
  <c r="AB249" i="2"/>
  <c r="AD249" i="2"/>
  <c r="AE249" i="2"/>
  <c r="AH249" i="2"/>
  <c r="AI249" i="2"/>
  <c r="AJ249" i="2"/>
  <c r="AK249" i="2"/>
  <c r="AL249" i="2"/>
  <c r="AV249" i="2"/>
  <c r="K250" i="2"/>
  <c r="L250" i="2"/>
  <c r="P250" i="2"/>
  <c r="M250" i="2"/>
  <c r="Q250" i="2"/>
  <c r="W250" i="2"/>
  <c r="N250" i="2"/>
  <c r="O250" i="2"/>
  <c r="R250" i="2"/>
  <c r="X250" i="2"/>
  <c r="AB250" i="2"/>
  <c r="AD250" i="2"/>
  <c r="AE250" i="2"/>
  <c r="AF250" i="2"/>
  <c r="AH250" i="2"/>
  <c r="AI250" i="2"/>
  <c r="AJ250" i="2"/>
  <c r="AK250" i="2"/>
  <c r="AL250" i="2"/>
  <c r="AV250" i="2"/>
  <c r="L251" i="2"/>
  <c r="M251" i="2"/>
  <c r="N251" i="2"/>
  <c r="P251" i="2"/>
  <c r="Q251" i="2"/>
  <c r="R251" i="2"/>
  <c r="V251" i="2"/>
  <c r="W251" i="2"/>
  <c r="X251" i="2"/>
  <c r="AB251" i="2"/>
  <c r="AD251" i="2"/>
  <c r="AE251" i="2"/>
  <c r="AF251" i="2"/>
  <c r="AH251" i="2"/>
  <c r="AI251" i="2"/>
  <c r="AJ251" i="2"/>
  <c r="AK251" i="2"/>
  <c r="AL251" i="2"/>
  <c r="AV251" i="2"/>
  <c r="L252" i="2"/>
  <c r="M252" i="2"/>
  <c r="N252" i="2"/>
  <c r="P252" i="2"/>
  <c r="Q252" i="2"/>
  <c r="R252" i="2"/>
  <c r="X252" i="2"/>
  <c r="AB252" i="2"/>
  <c r="AD252" i="2"/>
  <c r="AE252" i="2"/>
  <c r="AF252" i="2"/>
  <c r="AH252" i="2"/>
  <c r="AI252" i="2"/>
  <c r="AJ252" i="2"/>
  <c r="AK252" i="2"/>
  <c r="AL252" i="2"/>
  <c r="AV252" i="2"/>
  <c r="L253" i="2"/>
  <c r="M253" i="2"/>
  <c r="N253" i="2"/>
  <c r="P253" i="2"/>
  <c r="Q253" i="2"/>
  <c r="R253" i="2"/>
  <c r="V253" i="2"/>
  <c r="W253" i="2"/>
  <c r="X253" i="2"/>
  <c r="AB253" i="2"/>
  <c r="AD253" i="2"/>
  <c r="AE253" i="2"/>
  <c r="AF253" i="2"/>
  <c r="AH253" i="2"/>
  <c r="AI253" i="2"/>
  <c r="AJ253" i="2"/>
  <c r="AK253" i="2"/>
  <c r="AL253" i="2"/>
  <c r="AV253" i="2"/>
  <c r="AW253" i="2"/>
  <c r="L254" i="2"/>
  <c r="M254" i="2"/>
  <c r="Q254" i="2"/>
  <c r="N254" i="2"/>
  <c r="P254" i="2"/>
  <c r="R254" i="2"/>
  <c r="V254" i="2"/>
  <c r="W254" i="2"/>
  <c r="X254" i="2"/>
  <c r="AB254" i="2"/>
  <c r="AD254" i="2"/>
  <c r="AE254" i="2"/>
  <c r="AF254" i="2"/>
  <c r="AH254" i="2"/>
  <c r="AI254" i="2"/>
  <c r="AJ254" i="2"/>
  <c r="AK254" i="2"/>
  <c r="AL254" i="2"/>
  <c r="AV254" i="2"/>
  <c r="AW254" i="2"/>
  <c r="L255" i="2"/>
  <c r="M255" i="2"/>
  <c r="N255" i="2"/>
  <c r="P255" i="2"/>
  <c r="Q255" i="2"/>
  <c r="R255" i="2"/>
  <c r="V255" i="2"/>
  <c r="W255" i="2"/>
  <c r="X255" i="2"/>
  <c r="AB255" i="2"/>
  <c r="AD255" i="2"/>
  <c r="AE255" i="2"/>
  <c r="AF255" i="2"/>
  <c r="AH255" i="2"/>
  <c r="AI255" i="2"/>
  <c r="AJ255" i="2"/>
  <c r="AK255" i="2"/>
  <c r="AL255" i="2"/>
  <c r="AV255" i="2"/>
  <c r="AW255" i="2"/>
  <c r="L256" i="2"/>
  <c r="M256" i="2"/>
  <c r="N256" i="2"/>
  <c r="P256" i="2"/>
  <c r="Q256" i="2"/>
  <c r="R256" i="2"/>
  <c r="V256" i="2"/>
  <c r="W256" i="2"/>
  <c r="X256" i="2"/>
  <c r="AB256" i="2"/>
  <c r="AD256" i="2"/>
  <c r="AE256" i="2"/>
  <c r="AF256" i="2"/>
  <c r="AH256" i="2"/>
  <c r="AI256" i="2"/>
  <c r="AJ256" i="2"/>
  <c r="AK256" i="2"/>
  <c r="AL256" i="2"/>
  <c r="AV256" i="2"/>
  <c r="AW256" i="2"/>
  <c r="L260" i="2"/>
  <c r="M260" i="2"/>
  <c r="N260" i="2"/>
  <c r="R260" i="2"/>
  <c r="P260" i="2"/>
  <c r="Q260" i="2"/>
  <c r="V260" i="2"/>
  <c r="W260" i="2"/>
  <c r="X260" i="2"/>
  <c r="AB260" i="2"/>
  <c r="AD260" i="2"/>
  <c r="AE260" i="2"/>
  <c r="AF260" i="2"/>
  <c r="AH260" i="2"/>
  <c r="AI260" i="2"/>
  <c r="AJ260" i="2"/>
  <c r="AK260" i="2"/>
  <c r="AL260" i="2"/>
  <c r="AV260" i="2"/>
  <c r="AW260" i="2"/>
  <c r="K261" i="2"/>
  <c r="L261" i="2"/>
  <c r="M261" i="2"/>
  <c r="N261" i="2"/>
  <c r="O261" i="2"/>
  <c r="P261" i="2"/>
  <c r="Q261" i="2"/>
  <c r="R261" i="2"/>
  <c r="V261" i="2"/>
  <c r="W261" i="2"/>
  <c r="X261" i="2"/>
  <c r="AB261" i="2"/>
  <c r="AD261" i="2"/>
  <c r="AE261" i="2"/>
  <c r="AF261" i="2"/>
  <c r="AH261" i="2"/>
  <c r="AI261" i="2"/>
  <c r="AJ261" i="2"/>
  <c r="AK261" i="2"/>
  <c r="AL261" i="2"/>
  <c r="AV261" i="2"/>
  <c r="AW261" i="2"/>
  <c r="K262" i="2"/>
  <c r="L262" i="2"/>
  <c r="M262" i="2"/>
  <c r="N262" i="2"/>
  <c r="O262" i="2"/>
  <c r="P262" i="2"/>
  <c r="Q262" i="2"/>
  <c r="R262" i="2"/>
  <c r="V262" i="2"/>
  <c r="W262" i="2"/>
  <c r="X262" i="2"/>
  <c r="Z262" i="2"/>
  <c r="AB262" i="2"/>
  <c r="AD262" i="2"/>
  <c r="AE262" i="2"/>
  <c r="AF262" i="2"/>
  <c r="AH262" i="2"/>
  <c r="AI262" i="2"/>
  <c r="AJ262" i="2"/>
  <c r="AK262" i="2"/>
  <c r="AL262" i="2"/>
  <c r="AV262" i="2"/>
  <c r="AW262" i="2"/>
  <c r="K263" i="2"/>
  <c r="L263" i="2"/>
  <c r="M263" i="2"/>
  <c r="Q263" i="2"/>
  <c r="N263" i="2"/>
  <c r="O263" i="2"/>
  <c r="P263" i="2"/>
  <c r="R263" i="2"/>
  <c r="V263" i="2"/>
  <c r="W263" i="2"/>
  <c r="X263" i="2"/>
  <c r="AB263" i="2"/>
  <c r="AD263" i="2"/>
  <c r="AE263" i="2"/>
  <c r="AF263" i="2"/>
  <c r="AH263" i="2"/>
  <c r="AI263" i="2"/>
  <c r="AJ263" i="2"/>
  <c r="AK263" i="2"/>
  <c r="AL263" i="2"/>
  <c r="AV263" i="2"/>
  <c r="AW263" i="2"/>
  <c r="K264" i="2"/>
  <c r="L264" i="2"/>
  <c r="M264" i="2"/>
  <c r="N264" i="2"/>
  <c r="O264" i="2"/>
  <c r="P264" i="2"/>
  <c r="Q264" i="2"/>
  <c r="R264" i="2"/>
  <c r="V264" i="2"/>
  <c r="W264" i="2"/>
  <c r="X264" i="2"/>
  <c r="AB264" i="2"/>
  <c r="AD264" i="2"/>
  <c r="AE264" i="2"/>
  <c r="AF264" i="2"/>
  <c r="AH264" i="2"/>
  <c r="AI264" i="2"/>
  <c r="AJ264" i="2"/>
  <c r="AK264" i="2"/>
  <c r="AL264" i="2"/>
  <c r="AV264" i="2"/>
  <c r="AW264" i="2"/>
  <c r="K265" i="2"/>
  <c r="L265" i="2"/>
  <c r="P265" i="2"/>
  <c r="M265" i="2"/>
  <c r="N265" i="2"/>
  <c r="O265" i="2"/>
  <c r="Q265" i="2"/>
  <c r="R265" i="2"/>
  <c r="V265" i="2"/>
  <c r="W265" i="2"/>
  <c r="X265" i="2"/>
  <c r="AB265" i="2"/>
  <c r="AD265" i="2"/>
  <c r="AE265" i="2"/>
  <c r="AF265" i="2"/>
  <c r="AH265" i="2"/>
  <c r="AI265" i="2"/>
  <c r="AJ265" i="2"/>
  <c r="AK265" i="2"/>
  <c r="AL265" i="2"/>
  <c r="AV265" i="2"/>
  <c r="AW265" i="2"/>
  <c r="K266" i="2"/>
  <c r="L266" i="2"/>
  <c r="M266" i="2"/>
  <c r="N266" i="2"/>
  <c r="O266" i="2"/>
  <c r="P266" i="2"/>
  <c r="Q266" i="2"/>
  <c r="R266" i="2"/>
  <c r="X266" i="2"/>
  <c r="V266" i="2"/>
  <c r="W266" i="2"/>
  <c r="AB266" i="2"/>
  <c r="AD266" i="2"/>
  <c r="AE266" i="2"/>
  <c r="AH266" i="2"/>
  <c r="AI266" i="2"/>
  <c r="AJ266" i="2"/>
  <c r="AK266" i="2"/>
  <c r="AL266" i="2"/>
  <c r="AV266" i="2"/>
  <c r="AW266" i="2"/>
  <c r="K267" i="2"/>
  <c r="L267" i="2"/>
  <c r="M267" i="2"/>
  <c r="N267" i="2"/>
  <c r="O267" i="2"/>
  <c r="P267" i="2"/>
  <c r="Q267" i="2"/>
  <c r="R267" i="2"/>
  <c r="V267" i="2"/>
  <c r="W267" i="2"/>
  <c r="X267" i="2"/>
  <c r="Z267" i="2"/>
  <c r="AB267" i="2"/>
  <c r="AD267" i="2"/>
  <c r="AE267" i="2"/>
  <c r="AF267" i="2"/>
  <c r="AH267" i="2"/>
  <c r="AI267" i="2"/>
  <c r="AJ267" i="2"/>
  <c r="AK267" i="2"/>
  <c r="AL267" i="2"/>
  <c r="AV267" i="2"/>
  <c r="AW267" i="2"/>
  <c r="K268" i="2"/>
  <c r="L268" i="2"/>
  <c r="M268" i="2"/>
  <c r="N268" i="2"/>
  <c r="O268" i="2"/>
  <c r="P268" i="2"/>
  <c r="Q268" i="2"/>
  <c r="R268" i="2"/>
  <c r="V268" i="2"/>
  <c r="W268" i="2"/>
  <c r="X268" i="2"/>
  <c r="AB268" i="2"/>
  <c r="AD268" i="2"/>
  <c r="AE268" i="2"/>
  <c r="AF268" i="2"/>
  <c r="AH268" i="2"/>
  <c r="AI268" i="2"/>
  <c r="AJ268" i="2"/>
  <c r="AK268" i="2"/>
  <c r="AL268" i="2"/>
  <c r="AV268" i="2"/>
  <c r="AW268" i="2"/>
  <c r="K269" i="2"/>
  <c r="L269" i="2"/>
  <c r="M269" i="2"/>
  <c r="N269" i="2"/>
  <c r="O269" i="2"/>
  <c r="P269" i="2"/>
  <c r="Q269" i="2"/>
  <c r="R269" i="2"/>
  <c r="V269" i="2"/>
  <c r="W269" i="2"/>
  <c r="X269" i="2"/>
  <c r="Z269" i="2"/>
  <c r="AB269" i="2"/>
  <c r="AD269" i="2"/>
  <c r="AE269" i="2"/>
  <c r="AF269" i="2"/>
  <c r="AH269" i="2"/>
  <c r="AI269" i="2"/>
  <c r="AJ269" i="2"/>
  <c r="AK269" i="2"/>
  <c r="AL269" i="2"/>
  <c r="AV269" i="2"/>
  <c r="AW269" i="2"/>
  <c r="K270" i="2"/>
  <c r="L270" i="2"/>
  <c r="M270" i="2"/>
  <c r="N270" i="2"/>
  <c r="O270" i="2"/>
  <c r="P270" i="2"/>
  <c r="Q270" i="2"/>
  <c r="R270" i="2"/>
  <c r="V270" i="2"/>
  <c r="W270" i="2"/>
  <c r="X270" i="2"/>
  <c r="Z270" i="2"/>
  <c r="AB270" i="2"/>
  <c r="AD270" i="2"/>
  <c r="AE270" i="2"/>
  <c r="AF270" i="2"/>
  <c r="AH270" i="2"/>
  <c r="AI270" i="2"/>
  <c r="AJ270" i="2"/>
  <c r="AK270" i="2"/>
  <c r="AL270" i="2"/>
  <c r="AV270" i="2"/>
  <c r="AW270" i="2"/>
  <c r="K271" i="2"/>
  <c r="L271" i="2"/>
  <c r="M271" i="2"/>
  <c r="N271" i="2"/>
  <c r="O271" i="2"/>
  <c r="P271" i="2"/>
  <c r="Q271" i="2"/>
  <c r="R271" i="2"/>
  <c r="V271" i="2"/>
  <c r="W271" i="2"/>
  <c r="X271" i="2"/>
  <c r="AB271" i="2"/>
  <c r="AD271" i="2"/>
  <c r="AE271" i="2"/>
  <c r="AF271" i="2"/>
  <c r="AH271" i="2"/>
  <c r="AI271" i="2"/>
  <c r="AJ271" i="2"/>
  <c r="AK271" i="2"/>
  <c r="AL271" i="2"/>
  <c r="AV271" i="2"/>
  <c r="AW271" i="2"/>
  <c r="K272" i="2"/>
  <c r="L272" i="2"/>
  <c r="M272" i="2"/>
  <c r="Q272" i="2"/>
  <c r="W272" i="2"/>
  <c r="N272" i="2"/>
  <c r="O272" i="2"/>
  <c r="P272" i="2"/>
  <c r="R272" i="2"/>
  <c r="X272" i="2"/>
  <c r="V272" i="2"/>
  <c r="AB272" i="2"/>
  <c r="AD272" i="2"/>
  <c r="AE272" i="2"/>
  <c r="AF272" i="2"/>
  <c r="AH272" i="2"/>
  <c r="AI272" i="2"/>
  <c r="AL272" i="2"/>
  <c r="AO272" i="2"/>
  <c r="AJ272" i="2"/>
  <c r="AK272" i="2"/>
  <c r="AV272" i="2"/>
  <c r="AW272" i="2"/>
  <c r="K273" i="2"/>
  <c r="L273" i="2"/>
  <c r="M273" i="2"/>
  <c r="N273" i="2"/>
  <c r="O273" i="2"/>
  <c r="P273" i="2"/>
  <c r="Q273" i="2"/>
  <c r="R273" i="2"/>
  <c r="V273" i="2"/>
  <c r="W273" i="2"/>
  <c r="X273" i="2"/>
  <c r="AB273" i="2"/>
  <c r="AD273" i="2"/>
  <c r="AE273" i="2"/>
  <c r="AF273" i="2"/>
  <c r="AH273" i="2"/>
  <c r="AI273" i="2"/>
  <c r="AJ273" i="2"/>
  <c r="AK273" i="2"/>
  <c r="AL273" i="2"/>
  <c r="AV273" i="2"/>
  <c r="AW273" i="2"/>
  <c r="K274" i="2"/>
  <c r="L274" i="2"/>
  <c r="M274" i="2"/>
  <c r="N274" i="2"/>
  <c r="O274" i="2"/>
  <c r="P274" i="2"/>
  <c r="Q274" i="2"/>
  <c r="R274" i="2"/>
  <c r="V274" i="2"/>
  <c r="W274" i="2"/>
  <c r="X274" i="2"/>
  <c r="AB274" i="2"/>
  <c r="AD274" i="2"/>
  <c r="AE274" i="2"/>
  <c r="AF274" i="2"/>
  <c r="AH274" i="2"/>
  <c r="AI274" i="2"/>
  <c r="AJ274" i="2"/>
  <c r="AK274" i="2"/>
  <c r="AL274" i="2"/>
  <c r="AV274" i="2"/>
  <c r="AW274" i="2"/>
  <c r="K275" i="2"/>
  <c r="L275" i="2"/>
  <c r="M275" i="2"/>
  <c r="N275" i="2"/>
  <c r="O275" i="2"/>
  <c r="P275" i="2"/>
  <c r="Q275" i="2"/>
  <c r="R275" i="2"/>
  <c r="V275" i="2"/>
  <c r="W275" i="2"/>
  <c r="X275" i="2"/>
  <c r="Z275" i="2"/>
  <c r="AB275" i="2"/>
  <c r="AD275" i="2"/>
  <c r="AE275" i="2"/>
  <c r="AF275" i="2"/>
  <c r="AH275" i="2"/>
  <c r="AI275" i="2"/>
  <c r="AJ275" i="2"/>
  <c r="AK275" i="2"/>
  <c r="AL275" i="2"/>
  <c r="AV275" i="2"/>
  <c r="AW275" i="2"/>
  <c r="K276" i="2"/>
  <c r="L276" i="2"/>
  <c r="P276" i="2"/>
  <c r="M276" i="2"/>
  <c r="N276" i="2"/>
  <c r="O276" i="2"/>
  <c r="Q276" i="2"/>
  <c r="R276" i="2"/>
  <c r="V276" i="2"/>
  <c r="W276" i="2"/>
  <c r="X276" i="2"/>
  <c r="AB276" i="2"/>
  <c r="AD276" i="2"/>
  <c r="AE276" i="2"/>
  <c r="AF276" i="2"/>
  <c r="AH276" i="2"/>
  <c r="AI276" i="2"/>
  <c r="AJ276" i="2"/>
  <c r="AK276" i="2"/>
  <c r="AL276" i="2"/>
  <c r="AV276" i="2"/>
  <c r="AW276" i="2"/>
  <c r="K277" i="2"/>
  <c r="L277" i="2"/>
  <c r="P277" i="2"/>
  <c r="V277" i="2"/>
  <c r="M277" i="2"/>
  <c r="N277" i="2"/>
  <c r="O277" i="2"/>
  <c r="Q277" i="2"/>
  <c r="R277" i="2"/>
  <c r="X277" i="2"/>
  <c r="W277" i="2"/>
  <c r="AB277" i="2"/>
  <c r="AD277" i="2"/>
  <c r="AE277" i="2"/>
  <c r="AF277" i="2"/>
  <c r="AH277" i="2"/>
  <c r="AI277" i="2"/>
  <c r="AJ277" i="2"/>
  <c r="AK277" i="2"/>
  <c r="AL277" i="2"/>
  <c r="AV277" i="2"/>
  <c r="AW277" i="2"/>
  <c r="K278" i="2"/>
  <c r="L278" i="2"/>
  <c r="M278" i="2"/>
  <c r="N278" i="2"/>
  <c r="O278" i="2"/>
  <c r="P278" i="2"/>
  <c r="Q278" i="2"/>
  <c r="R278" i="2"/>
  <c r="V278" i="2"/>
  <c r="W278" i="2"/>
  <c r="X278" i="2"/>
  <c r="Z278" i="2"/>
  <c r="AB278" i="2"/>
  <c r="AD278" i="2"/>
  <c r="AE278" i="2"/>
  <c r="AH278" i="2"/>
  <c r="AI278" i="2"/>
  <c r="AJ278" i="2"/>
  <c r="AK278" i="2"/>
  <c r="AL278" i="2"/>
  <c r="AV278" i="2"/>
  <c r="AW278" i="2"/>
  <c r="K279" i="2"/>
  <c r="L279" i="2"/>
  <c r="M279" i="2"/>
  <c r="N279" i="2"/>
  <c r="O279" i="2"/>
  <c r="P279" i="2"/>
  <c r="Q279" i="2"/>
  <c r="R279" i="2"/>
  <c r="V279" i="2"/>
  <c r="W279" i="2"/>
  <c r="X279" i="2"/>
  <c r="Z279" i="2"/>
  <c r="AB279" i="2"/>
  <c r="AD279" i="2"/>
  <c r="AE279" i="2"/>
  <c r="AF279" i="2"/>
  <c r="AH279" i="2"/>
  <c r="AI279" i="2"/>
  <c r="AJ279" i="2"/>
  <c r="AK279" i="2"/>
  <c r="AL279" i="2"/>
  <c r="AV279" i="2"/>
  <c r="AW279" i="2"/>
  <c r="K280" i="2"/>
  <c r="L280" i="2"/>
  <c r="M280" i="2"/>
  <c r="N280" i="2"/>
  <c r="O280" i="2"/>
  <c r="P280" i="2"/>
  <c r="Q280" i="2"/>
  <c r="R280" i="2"/>
  <c r="V280" i="2"/>
  <c r="W280" i="2"/>
  <c r="X280" i="2"/>
  <c r="Z280" i="2"/>
  <c r="AB280" i="2"/>
  <c r="AD280" i="2"/>
  <c r="AE280" i="2"/>
  <c r="AH280" i="2"/>
  <c r="AI280" i="2"/>
  <c r="AJ280" i="2"/>
  <c r="AK280" i="2"/>
  <c r="AL280" i="2"/>
  <c r="AV280" i="2"/>
  <c r="AW280" i="2"/>
  <c r="K281" i="2"/>
  <c r="L281" i="2"/>
  <c r="M281" i="2"/>
  <c r="N281" i="2"/>
  <c r="O281" i="2"/>
  <c r="P281" i="2"/>
  <c r="Q281" i="2"/>
  <c r="R281" i="2"/>
  <c r="V281" i="2"/>
  <c r="W281" i="2"/>
  <c r="X281" i="2"/>
  <c r="Z281" i="2"/>
  <c r="AB281" i="2"/>
  <c r="AD281" i="2"/>
  <c r="AE281" i="2"/>
  <c r="AF281" i="2"/>
  <c r="AH281" i="2"/>
  <c r="AI281" i="2"/>
  <c r="AJ281" i="2"/>
  <c r="AK281" i="2"/>
  <c r="AL281" i="2"/>
  <c r="AV281" i="2"/>
  <c r="AW281" i="2"/>
  <c r="K282" i="2"/>
  <c r="L282" i="2"/>
  <c r="M282" i="2"/>
  <c r="N282" i="2"/>
  <c r="O282" i="2"/>
  <c r="P282" i="2"/>
  <c r="Q282" i="2"/>
  <c r="Z282" i="2"/>
  <c r="R282" i="2"/>
  <c r="V282" i="2"/>
  <c r="W282" i="2"/>
  <c r="X282" i="2"/>
  <c r="AB282" i="2"/>
  <c r="AD282" i="2"/>
  <c r="AE282" i="2"/>
  <c r="AF282" i="2"/>
  <c r="AH282" i="2"/>
  <c r="AI282" i="2"/>
  <c r="AJ282" i="2"/>
  <c r="AK282" i="2"/>
  <c r="AL282" i="2"/>
  <c r="AV282" i="2"/>
  <c r="AW282" i="2"/>
  <c r="K283" i="2"/>
  <c r="L283" i="2"/>
  <c r="P283" i="2"/>
  <c r="Z283" i="2"/>
  <c r="M283" i="2"/>
  <c r="N283" i="2"/>
  <c r="O283" i="2"/>
  <c r="Q283" i="2"/>
  <c r="R283" i="2"/>
  <c r="V283" i="2"/>
  <c r="W283" i="2"/>
  <c r="X283" i="2"/>
  <c r="AB283" i="2"/>
  <c r="AD283" i="2"/>
  <c r="AE283" i="2"/>
  <c r="AF283" i="2"/>
  <c r="AH283" i="2"/>
  <c r="AI283" i="2"/>
  <c r="AJ283" i="2"/>
  <c r="AK283" i="2"/>
  <c r="AL283" i="2"/>
  <c r="AV283" i="2"/>
  <c r="AW283" i="2"/>
  <c r="K284" i="2"/>
  <c r="L284" i="2"/>
  <c r="M284" i="2"/>
  <c r="N284" i="2"/>
  <c r="O284" i="2"/>
  <c r="P284" i="2"/>
  <c r="Q284" i="2"/>
  <c r="R284" i="2"/>
  <c r="V284" i="2"/>
  <c r="W284" i="2"/>
  <c r="X284" i="2"/>
  <c r="Z284" i="2"/>
  <c r="AB284" i="2"/>
  <c r="AD284" i="2"/>
  <c r="AE284" i="2"/>
  <c r="AH284" i="2"/>
  <c r="AI284" i="2"/>
  <c r="AJ284" i="2"/>
  <c r="AK284" i="2"/>
  <c r="AL284" i="2"/>
  <c r="AV284" i="2"/>
  <c r="AW284" i="2"/>
  <c r="K285" i="2"/>
  <c r="L285" i="2"/>
  <c r="M285" i="2"/>
  <c r="N285" i="2"/>
  <c r="O285" i="2"/>
  <c r="P285" i="2"/>
  <c r="Q285" i="2"/>
  <c r="R285" i="2"/>
  <c r="V285" i="2"/>
  <c r="W285" i="2"/>
  <c r="X285" i="2"/>
  <c r="AB285" i="2"/>
  <c r="AD285" i="2"/>
  <c r="AE285" i="2"/>
  <c r="AF285" i="2"/>
  <c r="AH285" i="2"/>
  <c r="AI285" i="2"/>
  <c r="AJ285" i="2"/>
  <c r="AK285" i="2"/>
  <c r="AL285" i="2"/>
  <c r="AV285" i="2"/>
  <c r="AW285" i="2"/>
  <c r="K286" i="2"/>
  <c r="L286" i="2"/>
  <c r="M286" i="2"/>
  <c r="N286" i="2"/>
  <c r="O286" i="2"/>
  <c r="P286" i="2"/>
  <c r="Z286" i="2"/>
  <c r="Q286" i="2"/>
  <c r="R286" i="2"/>
  <c r="V286" i="2"/>
  <c r="W286" i="2"/>
  <c r="X286" i="2"/>
  <c r="AB286" i="2"/>
  <c r="AD286" i="2"/>
  <c r="AE286" i="2"/>
  <c r="AF286" i="2"/>
  <c r="AH286" i="2"/>
  <c r="AI286" i="2"/>
  <c r="AJ286" i="2"/>
  <c r="AK286" i="2"/>
  <c r="AL286" i="2"/>
  <c r="AV286" i="2"/>
  <c r="AW286" i="2"/>
  <c r="K287" i="2"/>
  <c r="L287" i="2"/>
  <c r="M287" i="2"/>
  <c r="Q287" i="2"/>
  <c r="N287" i="2"/>
  <c r="O287" i="2"/>
  <c r="P287" i="2"/>
  <c r="R287" i="2"/>
  <c r="V287" i="2"/>
  <c r="W287" i="2"/>
  <c r="X287" i="2"/>
  <c r="AB287" i="2"/>
  <c r="AD287" i="2"/>
  <c r="AE287" i="2"/>
  <c r="AF287" i="2"/>
  <c r="AH287" i="2"/>
  <c r="AI287" i="2"/>
  <c r="AJ287" i="2"/>
  <c r="AK287" i="2"/>
  <c r="AL287" i="2"/>
  <c r="AV287" i="2"/>
  <c r="AW287" i="2"/>
  <c r="K288" i="2"/>
  <c r="L288" i="2"/>
  <c r="M288" i="2"/>
  <c r="N288" i="2"/>
  <c r="O288" i="2"/>
  <c r="P288" i="2"/>
  <c r="Q288" i="2"/>
  <c r="R288" i="2"/>
  <c r="V288" i="2"/>
  <c r="W288" i="2"/>
  <c r="X288" i="2"/>
  <c r="Z288" i="2"/>
  <c r="AB288" i="2"/>
  <c r="AD288" i="2"/>
  <c r="AE288" i="2"/>
  <c r="AF288" i="2"/>
  <c r="AH288" i="2"/>
  <c r="AI288" i="2"/>
  <c r="AJ288" i="2"/>
  <c r="AK288" i="2"/>
  <c r="AL288" i="2"/>
  <c r="AV288" i="2"/>
  <c r="AW288" i="2"/>
  <c r="K289" i="2"/>
  <c r="L289" i="2"/>
  <c r="M289" i="2"/>
  <c r="N289" i="2"/>
  <c r="O289" i="2"/>
  <c r="P289" i="2"/>
  <c r="Q289" i="2"/>
  <c r="R289" i="2"/>
  <c r="V289" i="2"/>
  <c r="W289" i="2"/>
  <c r="X289" i="2"/>
  <c r="AB289" i="2"/>
  <c r="AD289" i="2"/>
  <c r="AE289" i="2"/>
  <c r="AF289" i="2"/>
  <c r="AH289" i="2"/>
  <c r="AI289" i="2"/>
  <c r="AJ289" i="2"/>
  <c r="AK289" i="2"/>
  <c r="AL289" i="2"/>
  <c r="AV289" i="2"/>
  <c r="AW289" i="2"/>
  <c r="I290" i="2"/>
  <c r="AS290" i="2"/>
  <c r="AT290" i="2"/>
  <c r="AU290" i="2"/>
  <c r="L292" i="3"/>
  <c r="N292" i="3"/>
  <c r="O292" i="3"/>
  <c r="W292" i="3"/>
  <c r="AE292" i="3"/>
  <c r="AD292" i="3"/>
  <c r="AO17" i="2"/>
  <c r="AQ17" i="2"/>
  <c r="AO19" i="2"/>
  <c r="AW19" i="2"/>
  <c r="AW24" i="2"/>
  <c r="AO25" i="2"/>
  <c r="AW25" i="2"/>
  <c r="AW30" i="2"/>
  <c r="AW31" i="2"/>
  <c r="AW34" i="2"/>
  <c r="AO79" i="2"/>
  <c r="AW61" i="2"/>
  <c r="AO62" i="2"/>
  <c r="AO63" i="2"/>
  <c r="AW63" i="2"/>
  <c r="AW64" i="2"/>
  <c r="AW65" i="2"/>
  <c r="AW66" i="2"/>
  <c r="AW67" i="2"/>
  <c r="AO68" i="2"/>
  <c r="AW69" i="2"/>
  <c r="AO70" i="2"/>
  <c r="AW70" i="2"/>
  <c r="Z71" i="2"/>
  <c r="AO71" i="2"/>
  <c r="AW73" i="2"/>
  <c r="AO77" i="2"/>
  <c r="AW77" i="2"/>
  <c r="AW78" i="2"/>
  <c r="AF238" i="2"/>
  <c r="AW136" i="2"/>
  <c r="AW137" i="2"/>
  <c r="AW138" i="2"/>
  <c r="AW140" i="2"/>
  <c r="Z142" i="2"/>
  <c r="Z150" i="2"/>
  <c r="Z261" i="2"/>
  <c r="AJ57" i="2"/>
  <c r="AK57" i="2"/>
  <c r="AL57" i="2"/>
  <c r="AJ33" i="2"/>
  <c r="AK33" i="2"/>
  <c r="AL33" i="2"/>
  <c r="AJ60" i="2"/>
  <c r="AK60" i="2"/>
  <c r="AL60" i="2"/>
  <c r="AJ30" i="2"/>
  <c r="AK30" i="2"/>
  <c r="AL30" i="2"/>
  <c r="AJ32" i="2"/>
  <c r="AJ56" i="2"/>
  <c r="AK56" i="2"/>
  <c r="AL56" i="2"/>
  <c r="AJ114" i="2"/>
  <c r="AK114" i="2"/>
  <c r="AL114" i="2"/>
  <c r="AJ58" i="2"/>
  <c r="AK58" i="2"/>
  <c r="AL58" i="2"/>
  <c r="AJ113" i="2"/>
  <c r="AJ34" i="2"/>
  <c r="AK34" i="2"/>
  <c r="AL34" i="2"/>
  <c r="AJ31" i="2"/>
  <c r="AK31" i="2"/>
  <c r="AL31" i="2"/>
  <c r="AJ59" i="2"/>
  <c r="AK59" i="2"/>
  <c r="AL59" i="2"/>
  <c r="AJ109" i="2"/>
  <c r="AK109" i="2"/>
  <c r="AL109" i="2"/>
  <c r="AJ108" i="2"/>
  <c r="AJ35" i="2"/>
  <c r="AK35" i="2"/>
  <c r="AL35" i="2"/>
  <c r="AJ112" i="2"/>
  <c r="AK112" i="2"/>
  <c r="AL112" i="2"/>
  <c r="AJ110" i="2"/>
  <c r="AK110" i="2"/>
  <c r="AL110" i="2"/>
  <c r="AJ111" i="2"/>
  <c r="AK111" i="2"/>
  <c r="AL111" i="2"/>
  <c r="AH60" i="2"/>
  <c r="AH56" i="2"/>
  <c r="AH33" i="2"/>
  <c r="AH58" i="2"/>
  <c r="AH115" i="2"/>
  <c r="AH31" i="2"/>
  <c r="AH36" i="2"/>
  <c r="AI36" i="2"/>
  <c r="AL36" i="2"/>
  <c r="AH59" i="2"/>
  <c r="AH35" i="2"/>
  <c r="AH57" i="2"/>
  <c r="AH32" i="2"/>
  <c r="AI32" i="2"/>
  <c r="AL32" i="2"/>
  <c r="AH108" i="2"/>
  <c r="AI108" i="2"/>
  <c r="AL108" i="2"/>
  <c r="AH61" i="2"/>
  <c r="AI61" i="2"/>
  <c r="AL61" i="2"/>
  <c r="AH112" i="2"/>
  <c r="AH34" i="2"/>
  <c r="AH110" i="2"/>
  <c r="AH113" i="2"/>
  <c r="AI113" i="2"/>
  <c r="AL113" i="2"/>
  <c r="AH111" i="2"/>
  <c r="AH114" i="2"/>
  <c r="AH30" i="2"/>
  <c r="AH109" i="2"/>
  <c r="AD32" i="2"/>
  <c r="AE32" i="2"/>
  <c r="AD59" i="2"/>
  <c r="AE59" i="2"/>
  <c r="AD113" i="2"/>
  <c r="AE113" i="2"/>
  <c r="AD31" i="2"/>
  <c r="AE31" i="2"/>
  <c r="AD57" i="2"/>
  <c r="AE57" i="2"/>
  <c r="AD61" i="2"/>
  <c r="AE61" i="2"/>
  <c r="AD110" i="2"/>
  <c r="AE110" i="2"/>
  <c r="AD115" i="2"/>
  <c r="AE115" i="2"/>
  <c r="AD108" i="2"/>
  <c r="AE108" i="2"/>
  <c r="AD112" i="2"/>
  <c r="AE112" i="2"/>
  <c r="AD60" i="2"/>
  <c r="AE60" i="2"/>
  <c r="AD36" i="2"/>
  <c r="AE36" i="2"/>
  <c r="AD114" i="2"/>
  <c r="AE114" i="2"/>
  <c r="AD111" i="2"/>
  <c r="AE111" i="2"/>
  <c r="AD35" i="2"/>
  <c r="AE35" i="2"/>
  <c r="AD116" i="2"/>
  <c r="AE116" i="2"/>
  <c r="AD34" i="2"/>
  <c r="AE34" i="2"/>
  <c r="AD30" i="2"/>
  <c r="AE30" i="2"/>
  <c r="AD56" i="2"/>
  <c r="AE56" i="2"/>
  <c r="AD109" i="2"/>
  <c r="AE109" i="2"/>
  <c r="AD58" i="2"/>
  <c r="AE58" i="2"/>
  <c r="AB32" i="2"/>
  <c r="AB59" i="2"/>
  <c r="AB33" i="2"/>
  <c r="AB61" i="2"/>
  <c r="AB34" i="2"/>
  <c r="AB35" i="2"/>
  <c r="AB36" i="2"/>
  <c r="AB37" i="2"/>
  <c r="AF37" i="2"/>
  <c r="AB108" i="2"/>
  <c r="AB60" i="2"/>
  <c r="AB111" i="2"/>
  <c r="AB110" i="2"/>
  <c r="AB116" i="2"/>
  <c r="AB109" i="2"/>
  <c r="AB56" i="2"/>
  <c r="AB57" i="2"/>
  <c r="AB115" i="2"/>
  <c r="AB114" i="2"/>
  <c r="AB113" i="2"/>
  <c r="AB112" i="2"/>
  <c r="AB30" i="2"/>
  <c r="AB31" i="2"/>
  <c r="N36" i="2"/>
  <c r="R36" i="2"/>
  <c r="X36" i="2"/>
  <c r="N58" i="2"/>
  <c r="R58" i="2"/>
  <c r="N112" i="2"/>
  <c r="R112" i="2"/>
  <c r="N115" i="2"/>
  <c r="R115" i="2"/>
  <c r="N57" i="2"/>
  <c r="R57" i="2"/>
  <c r="N114" i="2"/>
  <c r="R114" i="2"/>
  <c r="N111" i="2"/>
  <c r="R111" i="2"/>
  <c r="N37" i="2"/>
  <c r="R37" i="2"/>
  <c r="N59" i="2"/>
  <c r="R59" i="2"/>
  <c r="N33" i="2"/>
  <c r="R33" i="2"/>
  <c r="N113" i="2"/>
  <c r="R113" i="2"/>
  <c r="X113" i="2"/>
  <c r="N109" i="2"/>
  <c r="R109" i="2"/>
  <c r="N116" i="2"/>
  <c r="R116" i="2"/>
  <c r="N108" i="2"/>
  <c r="R108" i="2"/>
  <c r="X108" i="2"/>
  <c r="N35" i="2"/>
  <c r="R35" i="2"/>
  <c r="N61" i="2"/>
  <c r="R61" i="2"/>
  <c r="X61" i="2"/>
  <c r="N32" i="2"/>
  <c r="R32" i="2"/>
  <c r="X32" i="2"/>
  <c r="N60" i="2"/>
  <c r="R60" i="2"/>
  <c r="N110" i="2"/>
  <c r="R110" i="2"/>
  <c r="N31" i="2"/>
  <c r="R31" i="2"/>
  <c r="N30" i="2"/>
  <c r="R30" i="2"/>
  <c r="M111" i="2"/>
  <c r="Q111" i="2"/>
  <c r="W111" i="2"/>
  <c r="M62" i="2"/>
  <c r="Q62" i="2"/>
  <c r="M35" i="2"/>
  <c r="Q35" i="2"/>
  <c r="W35" i="2"/>
  <c r="M108" i="2"/>
  <c r="Q108" i="2"/>
  <c r="M110" i="2"/>
  <c r="Q110" i="2"/>
  <c r="W110" i="2"/>
  <c r="M113" i="2"/>
  <c r="Q113" i="2"/>
  <c r="M59" i="2"/>
  <c r="Q59" i="2"/>
  <c r="M117" i="2"/>
  <c r="Q117" i="2"/>
  <c r="M60" i="2"/>
  <c r="Q60" i="2"/>
  <c r="M109" i="2"/>
  <c r="Q109" i="2"/>
  <c r="W109" i="2"/>
  <c r="M116" i="2"/>
  <c r="Q116" i="2"/>
  <c r="W116" i="2"/>
  <c r="M114" i="2"/>
  <c r="Q114" i="2"/>
  <c r="M34" i="2"/>
  <c r="Q34" i="2"/>
  <c r="W34" i="2"/>
  <c r="M9" i="2"/>
  <c r="Q9" i="2"/>
  <c r="Q290" i="2"/>
  <c r="M115" i="2"/>
  <c r="Q115" i="2"/>
  <c r="W115" i="2"/>
  <c r="W117" i="2"/>
  <c r="M36" i="2"/>
  <c r="Q36" i="2"/>
  <c r="M58" i="2"/>
  <c r="Q58" i="2"/>
  <c r="M32" i="2"/>
  <c r="Q32" i="2"/>
  <c r="M37" i="2"/>
  <c r="Q37" i="2"/>
  <c r="W37" i="2"/>
  <c r="W42" i="2"/>
  <c r="Z42" i="2"/>
  <c r="AQ42" i="2"/>
  <c r="M33" i="2"/>
  <c r="Q33" i="2"/>
  <c r="W33" i="2"/>
  <c r="W36" i="2"/>
  <c r="M31" i="2"/>
  <c r="Q31" i="2"/>
  <c r="W31" i="2"/>
  <c r="W32" i="2"/>
  <c r="M61" i="2"/>
  <c r="Q61" i="2"/>
  <c r="W61" i="2"/>
  <c r="M57" i="2"/>
  <c r="Q57" i="2"/>
  <c r="M112" i="2"/>
  <c r="Q112" i="2"/>
  <c r="W112" i="2"/>
  <c r="M30" i="2"/>
  <c r="Q30" i="2"/>
  <c r="W30" i="2"/>
  <c r="L31" i="2"/>
  <c r="P31" i="2"/>
  <c r="V31" i="2"/>
  <c r="L9" i="2"/>
  <c r="P9" i="2"/>
  <c r="P290" i="2"/>
  <c r="L115" i="2"/>
  <c r="P115" i="2"/>
  <c r="V115" i="2"/>
  <c r="L57" i="2"/>
  <c r="P57" i="2"/>
  <c r="L59" i="2"/>
  <c r="P59" i="2"/>
  <c r="L117" i="2"/>
  <c r="P117" i="2"/>
  <c r="L116" i="2"/>
  <c r="P116" i="2"/>
  <c r="V116" i="2"/>
  <c r="L34" i="2"/>
  <c r="P34" i="2"/>
  <c r="V34" i="2"/>
  <c r="L112" i="2"/>
  <c r="P112" i="2"/>
  <c r="V112" i="2"/>
  <c r="L36" i="2"/>
  <c r="P36" i="2"/>
  <c r="L33" i="2"/>
  <c r="P33" i="2"/>
  <c r="V33" i="2"/>
  <c r="V36" i="2"/>
  <c r="Z36" i="2"/>
  <c r="L62" i="2"/>
  <c r="P62" i="2"/>
  <c r="L110" i="2"/>
  <c r="P110" i="2"/>
  <c r="V110" i="2"/>
  <c r="L61" i="2"/>
  <c r="P61" i="2"/>
  <c r="V61" i="2"/>
  <c r="L35" i="2"/>
  <c r="P35" i="2"/>
  <c r="V35" i="2"/>
  <c r="L114" i="2"/>
  <c r="P114" i="2"/>
  <c r="L60" i="2"/>
  <c r="P60" i="2"/>
  <c r="L32" i="2"/>
  <c r="P32" i="2"/>
  <c r="L111" i="2"/>
  <c r="P111" i="2"/>
  <c r="V111" i="2"/>
  <c r="L58" i="2"/>
  <c r="P58" i="2"/>
  <c r="L109" i="2"/>
  <c r="P109" i="2"/>
  <c r="V109" i="2"/>
  <c r="V113" i="2"/>
  <c r="L37" i="2"/>
  <c r="P37" i="2"/>
  <c r="V37" i="2"/>
  <c r="V42" i="2"/>
  <c r="L113" i="2"/>
  <c r="P113" i="2"/>
  <c r="K59" i="2"/>
  <c r="O59" i="2"/>
  <c r="K117" i="2"/>
  <c r="O117" i="2"/>
  <c r="K33" i="2"/>
  <c r="O33" i="2"/>
  <c r="Z33" i="2"/>
  <c r="K62" i="2"/>
  <c r="O62" i="2"/>
  <c r="K32" i="2"/>
  <c r="O32" i="2"/>
  <c r="K57" i="2"/>
  <c r="O57" i="2"/>
  <c r="K31" i="2"/>
  <c r="O31" i="2"/>
  <c r="Z31" i="2"/>
  <c r="K9" i="2"/>
  <c r="O9" i="2"/>
  <c r="Z9" i="2"/>
  <c r="AQ9" i="2"/>
  <c r="K116" i="2"/>
  <c r="O116" i="2"/>
  <c r="Z116" i="2"/>
  <c r="K58" i="2"/>
  <c r="O58" i="2"/>
  <c r="K35" i="2"/>
  <c r="O35" i="2"/>
  <c r="Z35" i="2"/>
  <c r="K34" i="2"/>
  <c r="O34" i="2"/>
  <c r="AW130" i="2"/>
  <c r="AW131" i="2"/>
  <c r="AW132" i="2"/>
  <c r="AW133" i="2"/>
  <c r="AW134" i="2"/>
  <c r="AW135" i="2"/>
  <c r="AW139" i="2"/>
  <c r="AW32" i="2"/>
  <c r="AW33" i="2"/>
  <c r="AW36" i="2"/>
  <c r="AW37" i="2"/>
  <c r="AW38" i="2"/>
  <c r="AW39" i="2"/>
  <c r="AW40" i="2"/>
  <c r="AW41" i="2"/>
  <c r="AW42" i="2"/>
  <c r="AW43" i="2"/>
  <c r="AW44" i="2"/>
  <c r="AW45" i="2"/>
  <c r="AW46" i="2"/>
  <c r="AW47" i="2"/>
  <c r="AW51" i="2"/>
  <c r="AW52" i="2"/>
  <c r="AW53" i="2"/>
  <c r="AW54" i="2"/>
  <c r="AW55" i="2"/>
  <c r="AW56" i="2"/>
  <c r="AW57" i="2"/>
  <c r="AW58" i="2"/>
  <c r="AW59" i="2"/>
  <c r="AW60" i="2"/>
  <c r="AW35" i="2"/>
  <c r="AW62" i="2"/>
  <c r="AW68" i="2"/>
  <c r="AW71" i="2"/>
  <c r="AW72" i="2"/>
  <c r="AW79" i="2"/>
  <c r="AW80" i="2"/>
  <c r="AW81" i="2"/>
  <c r="AW108" i="2"/>
  <c r="AW109" i="2"/>
  <c r="AW110" i="2"/>
  <c r="AW111" i="2"/>
  <c r="AW112" i="2"/>
  <c r="AW113" i="2"/>
  <c r="AW114" i="2"/>
  <c r="AW115" i="2"/>
  <c r="AW116" i="2"/>
  <c r="AW117" i="2"/>
  <c r="AW118" i="2"/>
  <c r="AW119" i="2"/>
  <c r="AW120" i="2"/>
  <c r="AW121" i="2"/>
  <c r="AW122" i="2"/>
  <c r="AW123" i="2"/>
  <c r="AW124" i="2"/>
  <c r="AW125" i="2"/>
  <c r="AW126" i="2"/>
  <c r="AW127" i="2"/>
  <c r="AW128" i="2"/>
  <c r="AW129" i="2"/>
  <c r="AY180" i="2"/>
  <c r="AY71" i="2"/>
  <c r="AY174" i="2"/>
  <c r="AY172" i="2"/>
  <c r="AY168" i="2"/>
  <c r="AY158" i="2"/>
  <c r="AY64" i="2"/>
  <c r="AY72" i="2"/>
  <c r="AY183" i="2"/>
  <c r="AY201" i="2"/>
  <c r="AY194" i="2"/>
  <c r="AY73" i="2"/>
  <c r="AY193" i="2"/>
  <c r="AY192" i="2"/>
  <c r="AY154" i="2"/>
  <c r="AY77" i="2"/>
  <c r="AY78" i="2"/>
  <c r="AY65" i="2"/>
  <c r="AY79" i="2"/>
  <c r="AY171" i="2"/>
  <c r="AY188" i="2"/>
  <c r="AY81" i="2"/>
  <c r="AY123" i="2"/>
  <c r="AY155" i="2"/>
  <c r="AY124" i="2"/>
  <c r="AY157" i="2"/>
  <c r="AY125" i="2"/>
  <c r="AY178" i="2"/>
  <c r="AY126" i="2"/>
  <c r="AY203" i="2"/>
  <c r="AY127" i="2"/>
  <c r="AY179" i="2"/>
  <c r="AY128" i="2"/>
  <c r="AY156" i="2"/>
  <c r="AY129" i="2"/>
  <c r="AY185" i="2"/>
  <c r="AY130" i="2"/>
  <c r="AY170" i="2"/>
  <c r="AY131" i="2"/>
  <c r="AY173" i="2"/>
  <c r="AY132" i="2"/>
  <c r="AY181" i="2"/>
  <c r="AY133" i="2"/>
  <c r="AY66" i="2"/>
  <c r="AY134" i="2"/>
  <c r="AY80" i="2"/>
  <c r="AY135" i="2"/>
  <c r="AY136" i="2"/>
  <c r="AY137" i="2"/>
  <c r="AY138" i="2"/>
  <c r="AY182" i="2"/>
  <c r="AY139" i="2"/>
  <c r="AY140" i="2"/>
  <c r="AY141" i="2"/>
  <c r="AY142" i="2"/>
  <c r="AY143" i="2"/>
  <c r="AY144" i="2"/>
  <c r="AY148" i="2"/>
  <c r="AY149" i="2"/>
  <c r="AY150" i="2"/>
  <c r="AY151" i="2"/>
  <c r="AY152" i="2"/>
  <c r="AY153" i="2"/>
  <c r="AY160" i="2"/>
  <c r="AY61" i="2"/>
  <c r="AY162" i="2"/>
  <c r="AY163" i="2"/>
  <c r="AY60" i="2"/>
  <c r="AY62" i="2"/>
  <c r="AY169" i="2"/>
  <c r="AY204" i="2"/>
  <c r="AY67" i="2"/>
  <c r="AY202" i="2"/>
  <c r="AY184" i="2"/>
  <c r="AY191" i="2"/>
  <c r="AY196" i="2"/>
  <c r="AY197" i="2"/>
  <c r="AY68" i="2"/>
  <c r="AY167" i="2"/>
  <c r="AY166" i="2"/>
  <c r="AY165" i="2"/>
  <c r="AY164" i="2"/>
  <c r="AY161" i="2"/>
  <c r="AY159" i="2"/>
  <c r="AY69" i="2"/>
  <c r="AY59" i="2"/>
  <c r="AY70" i="2"/>
  <c r="AY63" i="2"/>
  <c r="AY195" i="2"/>
  <c r="AY190" i="2"/>
  <c r="AY189" i="2"/>
  <c r="AY187" i="2"/>
  <c r="AY186" i="2"/>
  <c r="Z56" i="2"/>
  <c r="AO80" i="2"/>
  <c r="AO135" i="2"/>
  <c r="AQ135" i="2"/>
  <c r="V174" i="2"/>
  <c r="Z174" i="2"/>
  <c r="AF170" i="2"/>
  <c r="Z184" i="2"/>
  <c r="Z118" i="2"/>
  <c r="AQ118" i="2"/>
  <c r="Z127" i="2"/>
  <c r="AQ127" i="2"/>
  <c r="Z129" i="2"/>
  <c r="AQ129" i="2"/>
  <c r="W134" i="2"/>
  <c r="Z132" i="2"/>
  <c r="AQ132" i="2"/>
  <c r="Z216" i="2"/>
  <c r="X231" i="2"/>
  <c r="Z231" i="2"/>
  <c r="Z237" i="2"/>
  <c r="Z238" i="2"/>
  <c r="Z241" i="2"/>
  <c r="Z244" i="2"/>
  <c r="Z272" i="2"/>
  <c r="AQ272" i="2"/>
  <c r="Z169" i="2"/>
  <c r="Z81" i="2"/>
  <c r="W158" i="2"/>
  <c r="AH206" i="2"/>
  <c r="AH82" i="2"/>
  <c r="AH10" i="2"/>
  <c r="AI10" i="2"/>
  <c r="AL10" i="2"/>
  <c r="AD33" i="2"/>
  <c r="AE33" i="2"/>
  <c r="AF33" i="2"/>
  <c r="AO33" i="2"/>
  <c r="AD10" i="2"/>
  <c r="AE10" i="2"/>
  <c r="AD82" i="2"/>
  <c r="AE82" i="2"/>
  <c r="AF82" i="2"/>
  <c r="AO82" i="2"/>
  <c r="AD206" i="2"/>
  <c r="AE206" i="2"/>
  <c r="AB82" i="2"/>
  <c r="AB207" i="2"/>
  <c r="AF207" i="2"/>
  <c r="AB10" i="2"/>
  <c r="AB206" i="2"/>
  <c r="N82" i="2"/>
  <c r="R82" i="2"/>
  <c r="N207" i="2"/>
  <c r="R207" i="2"/>
  <c r="X207" i="2"/>
  <c r="X290" i="2"/>
  <c r="N206" i="2"/>
  <c r="R206" i="2"/>
  <c r="M82" i="2"/>
  <c r="Q82" i="2"/>
  <c r="M207" i="2"/>
  <c r="Q207" i="2"/>
  <c r="W207" i="2"/>
  <c r="M206" i="2"/>
  <c r="Q206" i="2"/>
  <c r="M208" i="2"/>
  <c r="Q208" i="2"/>
  <c r="L82" i="2"/>
  <c r="P82" i="2"/>
  <c r="L206" i="2"/>
  <c r="P206" i="2"/>
  <c r="L207" i="2"/>
  <c r="P207" i="2"/>
  <c r="V207" i="2"/>
  <c r="Z207" i="2"/>
  <c r="L208" i="2"/>
  <c r="P208" i="2"/>
  <c r="K11" i="2"/>
  <c r="O11" i="2"/>
  <c r="K82" i="2"/>
  <c r="O82" i="2"/>
  <c r="Z82" i="2"/>
  <c r="AQ82" i="2"/>
  <c r="AW16" i="2"/>
  <c r="AW17" i="2"/>
  <c r="AW20" i="2"/>
  <c r="AW21" i="2"/>
  <c r="AW22" i="2"/>
  <c r="AW214" i="2"/>
  <c r="AW23" i="2"/>
  <c r="AW206" i="2"/>
  <c r="AW26" i="2"/>
  <c r="AW27" i="2"/>
  <c r="AW215" i="2"/>
  <c r="AW10" i="2"/>
  <c r="AW216" i="2"/>
  <c r="AW11" i="2"/>
  <c r="AW217" i="2"/>
  <c r="AW12" i="2"/>
  <c r="AW218" i="2"/>
  <c r="AW13" i="2"/>
  <c r="AW219" i="2"/>
  <c r="AW220" i="2"/>
  <c r="AW221" i="2"/>
  <c r="AW18" i="2"/>
  <c r="AW222" i="2"/>
  <c r="AW9" i="2"/>
  <c r="AW223" i="2"/>
  <c r="AW224" i="2"/>
  <c r="AW225" i="2"/>
  <c r="AW226" i="2"/>
  <c r="AW227" i="2"/>
  <c r="AW228" i="2"/>
  <c r="AW229" i="2"/>
  <c r="AW230" i="2"/>
  <c r="AW231" i="2"/>
  <c r="AW235" i="2"/>
  <c r="AW236" i="2"/>
  <c r="AW237" i="2"/>
  <c r="AW238" i="2"/>
  <c r="AW103" i="2"/>
  <c r="AW239" i="2"/>
  <c r="AW102" i="2"/>
  <c r="AW240" i="2"/>
  <c r="AW101" i="2"/>
  <c r="AW241" i="2"/>
  <c r="AW100" i="2"/>
  <c r="AW242" i="2"/>
  <c r="AW99" i="2"/>
  <c r="AW210" i="2"/>
  <c r="AW98" i="2"/>
  <c r="AW243" i="2"/>
  <c r="AW246" i="2"/>
  <c r="AW97" i="2"/>
  <c r="AW244" i="2"/>
  <c r="AW96" i="2"/>
  <c r="AW245" i="2"/>
  <c r="AW95" i="2"/>
  <c r="AW94" i="2"/>
  <c r="AW247" i="2"/>
  <c r="AW93" i="2"/>
  <c r="AW248" i="2"/>
  <c r="AW92" i="2"/>
  <c r="AW249" i="2"/>
  <c r="AW91" i="2"/>
  <c r="AW250" i="2"/>
  <c r="AW87" i="2"/>
  <c r="AW251" i="2"/>
  <c r="AW86" i="2"/>
  <c r="AW252" i="2"/>
  <c r="AW85" i="2"/>
  <c r="AW84" i="2"/>
  <c r="AW83" i="2"/>
  <c r="AW82" i="2"/>
  <c r="AW207" i="2"/>
  <c r="AW213" i="2"/>
  <c r="AW14" i="2"/>
  <c r="AW15" i="2"/>
  <c r="AW208" i="2"/>
  <c r="AW212" i="2"/>
  <c r="AW209" i="2"/>
  <c r="AW211" i="2"/>
  <c r="AY108" i="2"/>
  <c r="AY230" i="2"/>
  <c r="AY107" i="2"/>
  <c r="AY231" i="2"/>
  <c r="AY106" i="2"/>
  <c r="AY235" i="2"/>
  <c r="AY105" i="2"/>
  <c r="AY236" i="2"/>
  <c r="AY104" i="2"/>
  <c r="AY237" i="2"/>
  <c r="AY103" i="2"/>
  <c r="AY238" i="2"/>
  <c r="AY102" i="2"/>
  <c r="AY239" i="2"/>
  <c r="AY101" i="2"/>
  <c r="AY240" i="2"/>
  <c r="AY100" i="2"/>
  <c r="AY241" i="2"/>
  <c r="AY99" i="2"/>
  <c r="AY242" i="2"/>
  <c r="AY97" i="2"/>
  <c r="AY243" i="2"/>
  <c r="AY96" i="2"/>
  <c r="AY244" i="2"/>
  <c r="AY95" i="2"/>
  <c r="AY245" i="2"/>
  <c r="AY94" i="2"/>
  <c r="AY246" i="2"/>
  <c r="AY93" i="2"/>
  <c r="AY247" i="2"/>
  <c r="AY92" i="2"/>
  <c r="AY248" i="2"/>
  <c r="AY91" i="2"/>
  <c r="AY249" i="2"/>
  <c r="AY87" i="2"/>
  <c r="AY250" i="2"/>
  <c r="AY86" i="2"/>
  <c r="AY251" i="2"/>
  <c r="AY85" i="2"/>
  <c r="AY252" i="2"/>
  <c r="AY253" i="2"/>
  <c r="AY254" i="2"/>
  <c r="AY255" i="2"/>
  <c r="AY256" i="2"/>
  <c r="AY260" i="2"/>
  <c r="AY261" i="2"/>
  <c r="AY262" i="2"/>
  <c r="AY263" i="2"/>
  <c r="AY264" i="2"/>
  <c r="AY266" i="2"/>
  <c r="AY267" i="2"/>
  <c r="AY268" i="2"/>
  <c r="AY269" i="2"/>
  <c r="AY270" i="2"/>
  <c r="AY271" i="2"/>
  <c r="AY272" i="2"/>
  <c r="AY276" i="2"/>
  <c r="AY277" i="2"/>
  <c r="AY278" i="2"/>
  <c r="AY84" i="2"/>
  <c r="AY279" i="2"/>
  <c r="AY280" i="2"/>
  <c r="AY281" i="2"/>
  <c r="AY282" i="2"/>
  <c r="AY283" i="2"/>
  <c r="AY288" i="2"/>
  <c r="AY289" i="2"/>
  <c r="AY83" i="2"/>
  <c r="AY82" i="2"/>
  <c r="AY58" i="2"/>
  <c r="AY57" i="2"/>
  <c r="AY56" i="2"/>
  <c r="AY55" i="2"/>
  <c r="AY54" i="2"/>
  <c r="AY53" i="2"/>
  <c r="AY52" i="2"/>
  <c r="AY51" i="2"/>
  <c r="AY47" i="2"/>
  <c r="AY46" i="2"/>
  <c r="AY45" i="2"/>
  <c r="AY44" i="2"/>
  <c r="AY43" i="2"/>
  <c r="AY42" i="2"/>
  <c r="AY41" i="2"/>
  <c r="AY40" i="2"/>
  <c r="AY39" i="2"/>
  <c r="AY38" i="2"/>
  <c r="AY37" i="2"/>
  <c r="AY36" i="2"/>
  <c r="AY35" i="2"/>
  <c r="AY33" i="2"/>
  <c r="AY30" i="2"/>
  <c r="AY28" i="2"/>
  <c r="AY24" i="2"/>
  <c r="AY19" i="2"/>
  <c r="AY18" i="2"/>
  <c r="AY17" i="2"/>
  <c r="AY14" i="2"/>
  <c r="AY13" i="2"/>
  <c r="AY12" i="2"/>
  <c r="AY11" i="2"/>
  <c r="AY10" i="2"/>
  <c r="AY34" i="2"/>
  <c r="AY32" i="2"/>
  <c r="AY31" i="2"/>
  <c r="AY29" i="2"/>
  <c r="AY27" i="2"/>
  <c r="AY26" i="2"/>
  <c r="AY98" i="2"/>
  <c r="AY25" i="2"/>
  <c r="AY23" i="2"/>
  <c r="AY22" i="2"/>
  <c r="AY21" i="2"/>
  <c r="AY20" i="2"/>
  <c r="AY16" i="2"/>
  <c r="AY15" i="2"/>
  <c r="AY9" i="2"/>
  <c r="AY111" i="2"/>
  <c r="AY209" i="2"/>
  <c r="AY211" i="2"/>
  <c r="AY208" i="2"/>
  <c r="AY227" i="2"/>
  <c r="AY110" i="2"/>
  <c r="AY265" i="2"/>
  <c r="AY228" i="2"/>
  <c r="AY273" i="2"/>
  <c r="AY274" i="2"/>
  <c r="AY275" i="2"/>
  <c r="AY284" i="2"/>
  <c r="AY109" i="2"/>
  <c r="AY285" i="2"/>
  <c r="AY229" i="2"/>
  <c r="AY286" i="2"/>
  <c r="AY287" i="2"/>
  <c r="AY212" i="2"/>
  <c r="AY207" i="2"/>
  <c r="AY213" i="2"/>
  <c r="AY206" i="2"/>
  <c r="AY214" i="2"/>
  <c r="AY205" i="2"/>
  <c r="AY210" i="2"/>
  <c r="AY122" i="2"/>
  <c r="AY216" i="2"/>
  <c r="AY121" i="2"/>
  <c r="AY217" i="2"/>
  <c r="AY120" i="2"/>
  <c r="AY218" i="2"/>
  <c r="AY119" i="2"/>
  <c r="AY219" i="2"/>
  <c r="AY118" i="2"/>
  <c r="AY220" i="2"/>
  <c r="AY117" i="2"/>
  <c r="AY221" i="2"/>
  <c r="AY116" i="2"/>
  <c r="AY222" i="2"/>
  <c r="AY115" i="2"/>
  <c r="AY223" i="2"/>
  <c r="AY114" i="2"/>
  <c r="AY224" i="2"/>
  <c r="AY113" i="2"/>
  <c r="AY225" i="2"/>
  <c r="AY112" i="2"/>
  <c r="AY226" i="2"/>
  <c r="AY215" i="2"/>
  <c r="Z10" i="2"/>
  <c r="AO67" i="2"/>
  <c r="AO69" i="2"/>
  <c r="AO18" i="2"/>
  <c r="AQ18" i="2"/>
  <c r="AO21" i="2"/>
  <c r="AO23" i="2"/>
  <c r="AQ23" i="2"/>
  <c r="AO24" i="2"/>
  <c r="AO26" i="2"/>
  <c r="AQ26" i="2"/>
  <c r="AO27" i="2"/>
  <c r="AO28" i="2"/>
  <c r="AQ28" i="2"/>
  <c r="AO29" i="2"/>
  <c r="AO37" i="2"/>
  <c r="AO39" i="2"/>
  <c r="AO41" i="2"/>
  <c r="AO42" i="2"/>
  <c r="AO44" i="2"/>
  <c r="AQ44" i="2"/>
  <c r="AO46" i="2"/>
  <c r="AO47" i="2"/>
  <c r="AO52" i="2"/>
  <c r="AO54" i="2"/>
  <c r="AO55" i="2"/>
  <c r="AO136" i="2"/>
  <c r="AQ136" i="2"/>
  <c r="AO137" i="2"/>
  <c r="AQ137" i="2"/>
  <c r="AO143" i="2"/>
  <c r="AO148" i="2"/>
  <c r="AO150" i="2"/>
  <c r="AO151" i="2"/>
  <c r="AO158" i="2"/>
  <c r="AO159" i="2"/>
  <c r="AO163" i="2"/>
  <c r="AO164" i="2"/>
  <c r="AO166" i="2"/>
  <c r="AO167" i="2"/>
  <c r="AO169" i="2"/>
  <c r="AQ169" i="2"/>
  <c r="AO171" i="2"/>
  <c r="AO180" i="2"/>
  <c r="AO182" i="2"/>
  <c r="AO183" i="2"/>
  <c r="AO184" i="2"/>
  <c r="AQ184" i="2"/>
  <c r="AO188" i="2"/>
  <c r="AO193" i="2"/>
  <c r="AO194" i="2"/>
  <c r="AO195" i="2"/>
  <c r="AO196" i="2"/>
  <c r="AO202" i="2"/>
  <c r="AO203" i="2"/>
  <c r="AO117" i="2"/>
  <c r="AO121" i="2"/>
  <c r="AO124" i="2"/>
  <c r="AO125" i="2"/>
  <c r="AO130" i="2"/>
  <c r="AQ130" i="2"/>
  <c r="AO138" i="2"/>
  <c r="AO139" i="2"/>
  <c r="AO140" i="2"/>
  <c r="AQ140" i="2"/>
  <c r="AO142" i="2"/>
  <c r="AQ142" i="2"/>
  <c r="AO144" i="2"/>
  <c r="AO149" i="2"/>
  <c r="AQ149" i="2"/>
  <c r="AO154" i="2"/>
  <c r="AO155" i="2"/>
  <c r="AO156" i="2"/>
  <c r="AO157" i="2"/>
  <c r="AO165" i="2"/>
  <c r="AO168" i="2"/>
  <c r="AO170" i="2"/>
  <c r="AO173" i="2"/>
  <c r="AO174" i="2"/>
  <c r="AO178" i="2"/>
  <c r="AO187" i="2"/>
  <c r="AO190" i="2"/>
  <c r="AO83" i="2"/>
  <c r="AO84" i="2"/>
  <c r="AO86" i="2"/>
  <c r="AO87" i="2"/>
  <c r="AQ87" i="2"/>
  <c r="AO91" i="2"/>
  <c r="AO93" i="2"/>
  <c r="AO94" i="2"/>
  <c r="AO97" i="2"/>
  <c r="AQ97" i="2"/>
  <c r="AO98" i="2"/>
  <c r="AO99" i="2"/>
  <c r="AO101" i="2"/>
  <c r="AO102" i="2"/>
  <c r="AO103" i="2"/>
  <c r="AO105" i="2"/>
  <c r="AO106" i="2"/>
  <c r="AO107" i="2"/>
  <c r="AO118" i="2"/>
  <c r="AO119" i="2"/>
  <c r="AQ119" i="2"/>
  <c r="AO120" i="2"/>
  <c r="AO122" i="2"/>
  <c r="AO123" i="2"/>
  <c r="AO126" i="2"/>
  <c r="AO127" i="2"/>
  <c r="AO128" i="2"/>
  <c r="AO129" i="2"/>
  <c r="AO152" i="2"/>
  <c r="AO162" i="2"/>
  <c r="AO172" i="2"/>
  <c r="AO181" i="2"/>
  <c r="AQ181" i="2"/>
  <c r="AO191" i="2"/>
  <c r="AO201" i="2"/>
  <c r="AO204" i="2"/>
  <c r="AO207" i="2"/>
  <c r="AO208" i="2"/>
  <c r="AO209" i="2"/>
  <c r="AO210" i="2"/>
  <c r="AO211" i="2"/>
  <c r="AO212" i="2"/>
  <c r="AO213" i="2"/>
  <c r="AO214" i="2"/>
  <c r="AO215" i="2"/>
  <c r="AO216" i="2"/>
  <c r="AQ216" i="2"/>
  <c r="AO217" i="2"/>
  <c r="AO218" i="2"/>
  <c r="AO219" i="2"/>
  <c r="AO220" i="2"/>
  <c r="AO221" i="2"/>
  <c r="AO222" i="2"/>
  <c r="AO223" i="2"/>
  <c r="AO224" i="2"/>
  <c r="AO225" i="2"/>
  <c r="AO226" i="2"/>
  <c r="AQ226" i="2"/>
  <c r="AO227" i="2"/>
  <c r="AO240" i="2"/>
  <c r="AO241" i="2"/>
  <c r="AO242" i="2"/>
  <c r="AQ242" i="2"/>
  <c r="AO244" i="2"/>
  <c r="AO246" i="2"/>
  <c r="AO247" i="2"/>
  <c r="AQ247" i="2"/>
  <c r="AO248" i="2"/>
  <c r="AO253" i="2"/>
  <c r="AO254" i="2"/>
  <c r="AO255" i="2"/>
  <c r="AO256" i="2"/>
  <c r="AO260" i="2"/>
  <c r="AO261" i="2"/>
  <c r="AO262" i="2"/>
  <c r="AQ262" i="2"/>
  <c r="AO263" i="2"/>
  <c r="AO264" i="2"/>
  <c r="AO265" i="2"/>
  <c r="AO267" i="2"/>
  <c r="AQ267" i="2"/>
  <c r="AO268" i="2"/>
  <c r="AO269" i="2"/>
  <c r="AQ269" i="2"/>
  <c r="AO270" i="2"/>
  <c r="AQ270" i="2"/>
  <c r="AO271" i="2"/>
  <c r="AO273" i="2"/>
  <c r="AO274" i="2"/>
  <c r="AO276" i="2"/>
  <c r="AO277" i="2"/>
  <c r="AO228" i="2"/>
  <c r="AO229" i="2"/>
  <c r="AQ229" i="2"/>
  <c r="AO230" i="2"/>
  <c r="AQ230" i="2"/>
  <c r="AO231" i="2"/>
  <c r="AO235" i="2"/>
  <c r="AO236" i="2"/>
  <c r="AO237" i="2"/>
  <c r="AO238" i="2"/>
  <c r="AO245" i="2"/>
  <c r="AO250" i="2"/>
  <c r="AO251" i="2"/>
  <c r="AO252" i="2"/>
  <c r="AO275" i="2"/>
  <c r="AQ275" i="2"/>
  <c r="AO279" i="2"/>
  <c r="AO281" i="2"/>
  <c r="AQ281" i="2"/>
  <c r="AO282" i="2"/>
  <c r="AO283" i="2"/>
  <c r="AQ283" i="2"/>
  <c r="AO285" i="2"/>
  <c r="AO286" i="2"/>
  <c r="AQ286" i="2"/>
  <c r="AO287" i="2"/>
  <c r="AO288" i="2"/>
  <c r="AO289" i="2"/>
  <c r="AO141" i="2"/>
  <c r="AO179" i="2"/>
  <c r="AO186" i="2"/>
  <c r="AQ186" i="2"/>
  <c r="AO189" i="2"/>
  <c r="AO205" i="2"/>
  <c r="AL290" i="2"/>
  <c r="AF280" i="2"/>
  <c r="AO280" i="2"/>
  <c r="AF32" i="2"/>
  <c r="AO32" i="2"/>
  <c r="AF36" i="2"/>
  <c r="AO36" i="2"/>
  <c r="AF153" i="2"/>
  <c r="AO153" i="2"/>
  <c r="AF192" i="2"/>
  <c r="AO192" i="2"/>
  <c r="AF243" i="2"/>
  <c r="AO243" i="2"/>
  <c r="AF249" i="2"/>
  <c r="AO249" i="2"/>
  <c r="AF278" i="2"/>
  <c r="AO278" i="2"/>
  <c r="AF92" i="2"/>
  <c r="AO92" i="2"/>
  <c r="AF96" i="2"/>
  <c r="AO96" i="2"/>
  <c r="AF100" i="2"/>
  <c r="AO100" i="2"/>
  <c r="AQ100" i="2"/>
  <c r="AF161" i="2"/>
  <c r="AO161" i="2"/>
  <c r="AF185" i="2"/>
  <c r="AO185" i="2"/>
  <c r="AF197" i="2"/>
  <c r="AO197" i="2"/>
  <c r="AQ197" i="2"/>
  <c r="AF266" i="2"/>
  <c r="AO266" i="2"/>
  <c r="AF160" i="2"/>
  <c r="AO160" i="2"/>
  <c r="AF239" i="2"/>
  <c r="AO239" i="2"/>
  <c r="AQ239" i="2"/>
  <c r="AF284" i="2"/>
  <c r="AO284" i="2"/>
  <c r="AQ284" i="2"/>
  <c r="AQ24" i="2"/>
  <c r="AQ27" i="2"/>
  <c r="AQ46" i="2"/>
  <c r="AQ47" i="2"/>
  <c r="AQ52" i="2"/>
  <c r="AQ99" i="2"/>
  <c r="AQ107" i="2"/>
  <c r="AQ150" i="2"/>
  <c r="AQ164" i="2"/>
  <c r="AQ217" i="2"/>
  <c r="AQ237" i="2"/>
  <c r="AQ241" i="2"/>
  <c r="AQ244" i="2"/>
  <c r="AQ261" i="2"/>
  <c r="AQ278" i="2"/>
  <c r="AQ279" i="2"/>
  <c r="AQ22" i="2"/>
  <c r="AQ45" i="2"/>
  <c r="AQ51" i="2"/>
  <c r="AQ179" i="2"/>
  <c r="AQ196" i="2"/>
  <c r="AQ238" i="2"/>
  <c r="AQ280" i="2"/>
  <c r="AQ282" i="2"/>
  <c r="AQ288" i="2"/>
  <c r="AQ65" i="2"/>
  <c r="AQ66" i="2"/>
  <c r="AQ71" i="2"/>
  <c r="AQ72" i="2"/>
  <c r="AQ78" i="2"/>
  <c r="AQ81" i="2"/>
  <c r="AQ214" i="2"/>
  <c r="AB11" i="2"/>
  <c r="AF11" i="2"/>
  <c r="AB58" i="2"/>
  <c r="Z63" i="2"/>
  <c r="AQ63" i="2"/>
  <c r="Z64" i="2"/>
  <c r="AQ64" i="2"/>
  <c r="Z70" i="2"/>
  <c r="AQ70" i="2"/>
  <c r="Z80" i="2"/>
  <c r="Z105" i="2"/>
  <c r="Z106" i="2"/>
  <c r="Z124" i="2"/>
  <c r="Z133" i="2"/>
  <c r="AQ133" i="2"/>
  <c r="Z223" i="2"/>
  <c r="Z225" i="2"/>
  <c r="Z266" i="2"/>
  <c r="Z120" i="2"/>
  <c r="Z40" i="2"/>
  <c r="AQ40" i="2"/>
  <c r="Z41" i="2"/>
  <c r="Z144" i="2"/>
  <c r="Z235" i="2"/>
  <c r="Z108" i="2"/>
  <c r="Z162" i="2"/>
  <c r="Z83" i="2"/>
  <c r="Z93" i="2"/>
  <c r="Z101" i="2"/>
  <c r="Z102" i="2"/>
  <c r="Z103" i="2"/>
  <c r="Z122" i="2"/>
  <c r="Z263" i="2"/>
  <c r="Z285" i="2"/>
  <c r="Z287" i="2"/>
  <c r="Z289" i="2"/>
  <c r="Z203" i="2"/>
  <c r="Z256" i="2"/>
  <c r="N13" i="2"/>
  <c r="R13" i="2"/>
  <c r="Z13" i="2"/>
  <c r="AQ13" i="2"/>
  <c r="N12" i="2"/>
  <c r="R12" i="2"/>
  <c r="Z12" i="2"/>
  <c r="AQ12" i="2"/>
  <c r="N34" i="2"/>
  <c r="R34" i="2"/>
  <c r="Z34" i="2"/>
  <c r="Z19" i="2"/>
  <c r="AQ19" i="2"/>
  <c r="Z20" i="2"/>
  <c r="AQ20" i="2"/>
  <c r="Z54" i="2"/>
  <c r="Z55" i="2"/>
  <c r="Z57" i="2"/>
  <c r="Z58" i="2"/>
  <c r="Z59" i="2"/>
  <c r="Z69" i="2"/>
  <c r="Z73" i="2"/>
  <c r="AQ73" i="2"/>
  <c r="Z160" i="2"/>
  <c r="Z168" i="2"/>
  <c r="Z178" i="2"/>
  <c r="Z188" i="2"/>
  <c r="Z189" i="2"/>
  <c r="Z190" i="2"/>
  <c r="Z194" i="2"/>
  <c r="Z204" i="2"/>
  <c r="Z221" i="2"/>
  <c r="Z224" i="2"/>
  <c r="Z236" i="2"/>
  <c r="Z264" i="2"/>
  <c r="Z265" i="2"/>
  <c r="Z273" i="2"/>
  <c r="Z274" i="2"/>
  <c r="Z276" i="2"/>
  <c r="Z277" i="2"/>
  <c r="Z53" i="2"/>
  <c r="AQ53" i="2"/>
  <c r="Z61" i="2"/>
  <c r="Z62" i="2"/>
  <c r="AQ62" i="2"/>
  <c r="Z67" i="2"/>
  <c r="Z68" i="2"/>
  <c r="AQ68" i="2"/>
  <c r="Z77" i="2"/>
  <c r="Z182" i="2"/>
  <c r="Z185" i="2"/>
  <c r="Z192" i="2"/>
  <c r="Z215" i="2"/>
  <c r="Z218" i="2"/>
  <c r="Z219" i="2"/>
  <c r="Z220" i="2"/>
  <c r="Z227" i="2"/>
  <c r="Z248" i="2"/>
  <c r="Z240" i="2"/>
  <c r="Z268" i="2"/>
  <c r="Z271" i="2"/>
  <c r="Z222" i="2"/>
  <c r="Z228" i="2"/>
  <c r="W21" i="2"/>
  <c r="Z92" i="2"/>
  <c r="W94" i="2"/>
  <c r="Z94" i="2"/>
  <c r="W95" i="2"/>
  <c r="Z95" i="2"/>
  <c r="AQ95" i="2"/>
  <c r="W104" i="2"/>
  <c r="Z104" i="2"/>
  <c r="AQ104" i="2"/>
  <c r="Z98" i="2"/>
  <c r="W121" i="2"/>
  <c r="W123" i="2"/>
  <c r="Z123" i="2"/>
  <c r="Z121" i="2"/>
  <c r="Z125" i="2"/>
  <c r="W126" i="2"/>
  <c r="W138" i="2"/>
  <c r="W151" i="2"/>
  <c r="Z243" i="2"/>
  <c r="W245" i="2"/>
  <c r="W249" i="2"/>
  <c r="W163" i="2"/>
  <c r="Z155" i="2"/>
  <c r="Z156" i="2"/>
  <c r="Z161" i="2"/>
  <c r="Z166" i="2"/>
  <c r="Z193" i="2"/>
  <c r="Z79" i="2"/>
  <c r="AQ79" i="2"/>
  <c r="Z152" i="2"/>
  <c r="Z154" i="2"/>
  <c r="Z157" i="2"/>
  <c r="Z165" i="2"/>
  <c r="Z167" i="2"/>
  <c r="Z170" i="2"/>
  <c r="Z171" i="2"/>
  <c r="Z180" i="2"/>
  <c r="Z191" i="2"/>
  <c r="Z201" i="2"/>
  <c r="Z84" i="2"/>
  <c r="Z141" i="2"/>
  <c r="Z143" i="2"/>
  <c r="Z183" i="2"/>
  <c r="Z195" i="2"/>
  <c r="Z202" i="2"/>
  <c r="Z172" i="2"/>
  <c r="Z173" i="2"/>
  <c r="Z187" i="2"/>
  <c r="V21" i="2"/>
  <c r="Z21" i="2"/>
  <c r="V29" i="2"/>
  <c r="Z29" i="2"/>
  <c r="V30" i="2"/>
  <c r="V131" i="2"/>
  <c r="Z148" i="2"/>
  <c r="V153" i="2"/>
  <c r="V159" i="2"/>
  <c r="V250" i="2"/>
  <c r="V158" i="2"/>
  <c r="K60" i="2"/>
  <c r="O60" i="2"/>
  <c r="K212" i="2"/>
  <c r="O212" i="2"/>
  <c r="Z212" i="2"/>
  <c r="K36" i="2"/>
  <c r="O36" i="2"/>
  <c r="K37" i="2"/>
  <c r="O37" i="2"/>
  <c r="K38" i="2"/>
  <c r="O38" i="2"/>
  <c r="Z38" i="2"/>
  <c r="AQ38" i="2"/>
  <c r="K39" i="2"/>
  <c r="O39" i="2"/>
  <c r="Z39" i="2"/>
  <c r="K61" i="2"/>
  <c r="O61" i="2"/>
  <c r="K252" i="2"/>
  <c r="O252" i="2"/>
  <c r="K251" i="2"/>
  <c r="O251" i="2"/>
  <c r="Z251" i="2"/>
  <c r="K213" i="2"/>
  <c r="O213" i="2"/>
  <c r="Z213" i="2"/>
  <c r="K211" i="2"/>
  <c r="O211" i="2"/>
  <c r="Z211" i="2"/>
  <c r="K91" i="2"/>
  <c r="O91" i="2"/>
  <c r="Z91" i="2"/>
  <c r="K209" i="2"/>
  <c r="O209" i="2"/>
  <c r="Z209" i="2"/>
  <c r="K208" i="2"/>
  <c r="O208" i="2"/>
  <c r="K207" i="2"/>
  <c r="O207" i="2"/>
  <c r="K206" i="2"/>
  <c r="O206" i="2"/>
  <c r="K205" i="2"/>
  <c r="O205" i="2"/>
  <c r="Z205" i="2"/>
  <c r="K260" i="2"/>
  <c r="O260" i="2"/>
  <c r="Z260" i="2"/>
  <c r="K254" i="2"/>
  <c r="O254" i="2"/>
  <c r="Z254" i="2"/>
  <c r="K85" i="2"/>
  <c r="O85" i="2"/>
  <c r="Z85" i="2"/>
  <c r="AQ85" i="2"/>
  <c r="K86" i="2"/>
  <c r="O86" i="2"/>
  <c r="Z86" i="2"/>
  <c r="K87" i="2"/>
  <c r="O87" i="2"/>
  <c r="K256" i="2"/>
  <c r="O256" i="2"/>
  <c r="K255" i="2"/>
  <c r="O255" i="2"/>
  <c r="Z255" i="2"/>
  <c r="K113" i="2"/>
  <c r="O113" i="2"/>
  <c r="K253" i="2"/>
  <c r="O253" i="2"/>
  <c r="Z253" i="2"/>
  <c r="K109" i="2"/>
  <c r="O109" i="2"/>
  <c r="K110" i="2"/>
  <c r="O110" i="2"/>
  <c r="K111" i="2"/>
  <c r="O111" i="2"/>
  <c r="K112" i="2"/>
  <c r="O112" i="2"/>
  <c r="Z112" i="2"/>
  <c r="K114" i="2"/>
  <c r="O114" i="2"/>
  <c r="Z114" i="2"/>
  <c r="K115" i="2"/>
  <c r="O115" i="2"/>
  <c r="Z115" i="2"/>
  <c r="K210" i="2"/>
  <c r="O210" i="2"/>
  <c r="Z210" i="2"/>
  <c r="W113" i="2"/>
  <c r="Z113" i="2"/>
  <c r="AQ113" i="2"/>
  <c r="V117" i="2"/>
  <c r="Z117" i="2"/>
  <c r="AQ117" i="2"/>
  <c r="AF58" i="2"/>
  <c r="AO58" i="2"/>
  <c r="AQ58" i="2"/>
  <c r="AQ80" i="2"/>
  <c r="AQ41" i="2"/>
  <c r="AQ203" i="2"/>
  <c r="AQ54" i="2"/>
  <c r="AQ55" i="2"/>
  <c r="AQ69" i="2"/>
  <c r="AQ168" i="2"/>
  <c r="AQ178" i="2"/>
  <c r="AQ188" i="2"/>
  <c r="AQ190" i="2"/>
  <c r="AQ194" i="2"/>
  <c r="AQ67" i="2"/>
  <c r="AQ77" i="2"/>
  <c r="AQ21" i="2"/>
  <c r="AQ29" i="2"/>
  <c r="Z30" i="2"/>
  <c r="AQ148" i="2"/>
  <c r="Z60" i="2"/>
  <c r="AQ60" i="2"/>
  <c r="Z37" i="2"/>
  <c r="Z109" i="2"/>
  <c r="Z110" i="2"/>
  <c r="AQ110" i="2"/>
  <c r="Z111" i="2"/>
  <c r="AF59" i="2"/>
  <c r="AO59" i="2"/>
  <c r="AQ59" i="2"/>
  <c r="AF113" i="2"/>
  <c r="AO113" i="2"/>
  <c r="AF31" i="2"/>
  <c r="AO31" i="2"/>
  <c r="AQ31" i="2"/>
  <c r="AF57" i="2"/>
  <c r="AO57" i="2"/>
  <c r="AQ57" i="2"/>
  <c r="AF61" i="2"/>
  <c r="AO61" i="2"/>
  <c r="AQ61" i="2"/>
  <c r="AF110" i="2"/>
  <c r="AO110" i="2"/>
  <c r="AF115" i="2"/>
  <c r="AO115" i="2"/>
  <c r="AF108" i="2"/>
  <c r="AO108" i="2"/>
  <c r="AF112" i="2"/>
  <c r="AO112" i="2"/>
  <c r="AF60" i="2"/>
  <c r="AO60" i="2"/>
  <c r="AF114" i="2"/>
  <c r="AO114" i="2"/>
  <c r="AQ114" i="2"/>
  <c r="AF111" i="2"/>
  <c r="AO111" i="2"/>
  <c r="AF35" i="2"/>
  <c r="AO35" i="2"/>
  <c r="AF116" i="2"/>
  <c r="AO116" i="2"/>
  <c r="AQ116" i="2"/>
  <c r="AF34" i="2"/>
  <c r="AO34" i="2"/>
  <c r="AQ34" i="2"/>
  <c r="AF30" i="2"/>
  <c r="AO30" i="2"/>
  <c r="AF56" i="2"/>
  <c r="AO56" i="2"/>
  <c r="AQ56" i="2"/>
  <c r="AF109" i="2"/>
  <c r="AO109" i="2"/>
  <c r="AQ33" i="2"/>
  <c r="AW290" i="2"/>
  <c r="AX9" i="2"/>
  <c r="AF10" i="2"/>
  <c r="Z158" i="2"/>
  <c r="AQ158" i="2"/>
  <c r="AQ37" i="2"/>
  <c r="AQ39" i="2"/>
  <c r="Z208" i="2"/>
  <c r="AQ208" i="2"/>
  <c r="Z206" i="2"/>
  <c r="AF206" i="2"/>
  <c r="AO206" i="2"/>
  <c r="W96" i="2"/>
  <c r="Z96" i="2"/>
  <c r="AQ96" i="2"/>
  <c r="Z11" i="2"/>
  <c r="O290" i="2"/>
  <c r="W252" i="2"/>
  <c r="Z249" i="2"/>
  <c r="AQ249" i="2"/>
  <c r="AQ121" i="2"/>
  <c r="AQ125" i="2"/>
  <c r="AQ105" i="2"/>
  <c r="AQ106" i="2"/>
  <c r="AQ124" i="2"/>
  <c r="AQ207" i="2"/>
  <c r="AQ223" i="2"/>
  <c r="AQ225" i="2"/>
  <c r="AQ266" i="2"/>
  <c r="AQ120" i="2"/>
  <c r="AQ144" i="2"/>
  <c r="AQ235" i="2"/>
  <c r="AQ108" i="2"/>
  <c r="AQ162" i="2"/>
  <c r="AQ83" i="2"/>
  <c r="AQ93" i="2"/>
  <c r="AQ101" i="2"/>
  <c r="AQ102" i="2"/>
  <c r="AQ103" i="2"/>
  <c r="AQ122" i="2"/>
  <c r="AQ263" i="2"/>
  <c r="AQ285" i="2"/>
  <c r="AQ287" i="2"/>
  <c r="AQ289" i="2"/>
  <c r="AQ256" i="2"/>
  <c r="AQ160" i="2"/>
  <c r="AQ189" i="2"/>
  <c r="AQ204" i="2"/>
  <c r="AQ221" i="2"/>
  <c r="AQ224" i="2"/>
  <c r="AQ231" i="2"/>
  <c r="AQ236" i="2"/>
  <c r="AQ264" i="2"/>
  <c r="AQ265" i="2"/>
  <c r="AQ273" i="2"/>
  <c r="AQ274" i="2"/>
  <c r="AQ276" i="2"/>
  <c r="AQ277" i="2"/>
  <c r="AQ174" i="2"/>
  <c r="AQ182" i="2"/>
  <c r="AQ185" i="2"/>
  <c r="AQ192" i="2"/>
  <c r="AQ215" i="2"/>
  <c r="AQ218" i="2"/>
  <c r="AQ219" i="2"/>
  <c r="AQ220" i="2"/>
  <c r="AQ227" i="2"/>
  <c r="AQ248" i="2"/>
  <c r="AQ240" i="2"/>
  <c r="AQ268" i="2"/>
  <c r="AQ271" i="2"/>
  <c r="AQ222" i="2"/>
  <c r="AQ228" i="2"/>
  <c r="AQ92" i="2"/>
  <c r="AQ94" i="2"/>
  <c r="AQ98" i="2"/>
  <c r="AQ123" i="2"/>
  <c r="AQ243" i="2"/>
  <c r="AQ155" i="2"/>
  <c r="AQ156" i="2"/>
  <c r="AQ161" i="2"/>
  <c r="AQ166" i="2"/>
  <c r="AQ193" i="2"/>
  <c r="AQ35" i="2"/>
  <c r="AQ152" i="2"/>
  <c r="AQ154" i="2"/>
  <c r="AQ157" i="2"/>
  <c r="AQ165" i="2"/>
  <c r="AQ167" i="2"/>
  <c r="AQ170" i="2"/>
  <c r="AQ171" i="2"/>
  <c r="AQ180" i="2"/>
  <c r="AQ191" i="2"/>
  <c r="AQ201" i="2"/>
  <c r="AQ84" i="2"/>
  <c r="AQ141" i="2"/>
  <c r="AQ143" i="2"/>
  <c r="AQ183" i="2"/>
  <c r="AQ195" i="2"/>
  <c r="AQ202" i="2"/>
  <c r="AQ172" i="2"/>
  <c r="AQ173" i="2"/>
  <c r="AQ187" i="2"/>
  <c r="AQ36" i="2"/>
  <c r="AQ212" i="2"/>
  <c r="AQ251" i="2"/>
  <c r="AQ213" i="2"/>
  <c r="AQ211" i="2"/>
  <c r="AQ91" i="2"/>
  <c r="AQ209" i="2"/>
  <c r="AQ205" i="2"/>
  <c r="AQ260" i="2"/>
  <c r="AQ254" i="2"/>
  <c r="AQ255" i="2"/>
  <c r="AQ253" i="2"/>
  <c r="AQ111" i="2"/>
  <c r="AQ112" i="2"/>
  <c r="AQ115" i="2"/>
  <c r="AQ210" i="2"/>
  <c r="AO11" i="2"/>
  <c r="R290" i="2"/>
  <c r="W25" i="2"/>
  <c r="Z126" i="2"/>
  <c r="AQ126" i="2"/>
  <c r="W128" i="2"/>
  <c r="Z128" i="2"/>
  <c r="AQ128" i="2"/>
  <c r="W139" i="2"/>
  <c r="Z139" i="2"/>
  <c r="AQ139" i="2"/>
  <c r="Z138" i="2"/>
  <c r="AQ138" i="2"/>
  <c r="W153" i="2"/>
  <c r="Z153" i="2"/>
  <c r="AQ153" i="2"/>
  <c r="Z151" i="2"/>
  <c r="AQ151" i="2"/>
  <c r="W246" i="2"/>
  <c r="Z246" i="2"/>
  <c r="AQ246" i="2"/>
  <c r="Z245" i="2"/>
  <c r="AQ245" i="2"/>
  <c r="V25" i="2"/>
  <c r="V32" i="2"/>
  <c r="Z32" i="2"/>
  <c r="AQ32" i="2"/>
  <c r="V134" i="2"/>
  <c r="Z134" i="2"/>
  <c r="AQ134" i="2"/>
  <c r="Z131" i="2"/>
  <c r="AQ131" i="2"/>
  <c r="V163" i="2"/>
  <c r="Z163" i="2"/>
  <c r="AQ163" i="2"/>
  <c r="Z159" i="2"/>
  <c r="AQ159" i="2"/>
  <c r="V252" i="2"/>
  <c r="Z250" i="2"/>
  <c r="AQ250" i="2"/>
  <c r="AQ86" i="2"/>
  <c r="Z252" i="2"/>
  <c r="AQ252" i="2"/>
  <c r="AQ30" i="2"/>
  <c r="AQ109" i="2"/>
  <c r="AQ206" i="2"/>
  <c r="AX209" i="2"/>
  <c r="AZ209" i="2"/>
  <c r="AX208" i="2"/>
  <c r="AZ208" i="2"/>
  <c r="AX213" i="2"/>
  <c r="AZ213" i="2"/>
  <c r="AX82" i="2"/>
  <c r="AZ82" i="2"/>
  <c r="AX85" i="2"/>
  <c r="AZ85" i="2"/>
  <c r="AX86" i="2"/>
  <c r="AZ86" i="2"/>
  <c r="AX87" i="2"/>
  <c r="AZ87" i="2"/>
  <c r="AX249" i="2"/>
  <c r="AZ249" i="2"/>
  <c r="AX92" i="2"/>
  <c r="AZ92" i="2"/>
  <c r="AX247" i="2"/>
  <c r="AZ247" i="2"/>
  <c r="AX95" i="2"/>
  <c r="AZ95" i="2"/>
  <c r="AX96" i="2"/>
  <c r="AZ96" i="2"/>
  <c r="AX97" i="2"/>
  <c r="AZ97" i="2"/>
  <c r="AX246" i="2"/>
  <c r="AZ246" i="2"/>
  <c r="AX210" i="2"/>
  <c r="AZ210" i="2"/>
  <c r="AX242" i="2"/>
  <c r="AZ242" i="2"/>
  <c r="AX101" i="2"/>
  <c r="AZ101" i="2"/>
  <c r="AX102" i="2"/>
  <c r="AZ102" i="2"/>
  <c r="AX238" i="2"/>
  <c r="AZ238" i="2"/>
  <c r="AX235" i="2"/>
  <c r="AZ235" i="2"/>
  <c r="AX230" i="2"/>
  <c r="AZ230" i="2"/>
  <c r="AX226" i="2"/>
  <c r="AZ226" i="2"/>
  <c r="AX20" i="2"/>
  <c r="AZ20" i="2"/>
  <c r="AX212" i="2"/>
  <c r="AZ212" i="2"/>
  <c r="AX14" i="2"/>
  <c r="AZ14" i="2"/>
  <c r="AX83" i="2"/>
  <c r="AZ83" i="2"/>
  <c r="AX251" i="2"/>
  <c r="AZ251" i="2"/>
  <c r="AX91" i="2"/>
  <c r="AZ91" i="2"/>
  <c r="AX93" i="2"/>
  <c r="AZ93" i="2"/>
  <c r="AX94" i="2"/>
  <c r="AZ94" i="2"/>
  <c r="AX244" i="2"/>
  <c r="AZ244" i="2"/>
  <c r="AX243" i="2"/>
  <c r="AZ243" i="2"/>
  <c r="AX99" i="2"/>
  <c r="AZ99" i="2"/>
  <c r="AX241" i="2"/>
  <c r="AZ241" i="2"/>
  <c r="AX239" i="2"/>
  <c r="AZ239" i="2"/>
  <c r="AX237" i="2"/>
  <c r="AZ237" i="2"/>
  <c r="AX229" i="2"/>
  <c r="AZ229" i="2"/>
  <c r="AX227" i="2"/>
  <c r="AZ227" i="2"/>
  <c r="AX225" i="2"/>
  <c r="AZ225" i="2"/>
  <c r="AX223" i="2"/>
  <c r="AZ223" i="2"/>
  <c r="AX222" i="2"/>
  <c r="AZ222" i="2"/>
  <c r="AX18" i="2"/>
  <c r="AZ18" i="2"/>
  <c r="AX220" i="2"/>
  <c r="AZ220" i="2"/>
  <c r="AX13" i="2"/>
  <c r="AZ13" i="2"/>
  <c r="AX12" i="2"/>
  <c r="AZ12" i="2"/>
  <c r="AX216" i="2"/>
  <c r="AZ216" i="2"/>
  <c r="AX215" i="2"/>
  <c r="AZ215" i="2"/>
  <c r="AX26" i="2"/>
  <c r="AZ26" i="2"/>
  <c r="AX23" i="2"/>
  <c r="AZ23" i="2"/>
  <c r="AX22" i="2"/>
  <c r="AZ22" i="2"/>
  <c r="AX17" i="2"/>
  <c r="AZ17" i="2"/>
  <c r="AX211" i="2"/>
  <c r="AZ211" i="2"/>
  <c r="AX15" i="2"/>
  <c r="AZ15" i="2"/>
  <c r="AX207" i="2"/>
  <c r="AZ207" i="2"/>
  <c r="AX84" i="2"/>
  <c r="AZ84" i="2"/>
  <c r="AX252" i="2"/>
  <c r="AZ252" i="2"/>
  <c r="AX250" i="2"/>
  <c r="AZ250" i="2"/>
  <c r="AX248" i="2"/>
  <c r="AZ248" i="2"/>
  <c r="AX245" i="2"/>
  <c r="AZ245" i="2"/>
  <c r="AX98" i="2"/>
  <c r="AZ98" i="2"/>
  <c r="AX100" i="2"/>
  <c r="AZ100" i="2"/>
  <c r="AX240" i="2"/>
  <c r="AZ240" i="2"/>
  <c r="AX103" i="2"/>
  <c r="AZ103" i="2"/>
  <c r="AX236" i="2"/>
  <c r="AZ236" i="2"/>
  <c r="AX231" i="2"/>
  <c r="AZ231" i="2"/>
  <c r="AX228" i="2"/>
  <c r="AZ228" i="2"/>
  <c r="AX224" i="2"/>
  <c r="AZ224" i="2"/>
  <c r="AX221" i="2"/>
  <c r="AZ221" i="2"/>
  <c r="AX219" i="2"/>
  <c r="AZ219" i="2"/>
  <c r="AX218" i="2"/>
  <c r="AZ218" i="2"/>
  <c r="AX217" i="2"/>
  <c r="AZ217" i="2"/>
  <c r="AX11" i="2"/>
  <c r="AZ11" i="2"/>
  <c r="AX10" i="2"/>
  <c r="AX27" i="2"/>
  <c r="AZ27" i="2"/>
  <c r="AX206" i="2"/>
  <c r="AZ206" i="2"/>
  <c r="AX214" i="2"/>
  <c r="AZ214" i="2"/>
  <c r="AX21" i="2"/>
  <c r="AZ21" i="2"/>
  <c r="AX16" i="2"/>
  <c r="AZ16" i="2"/>
  <c r="AX279" i="2"/>
  <c r="AZ279" i="2"/>
  <c r="AX273" i="2"/>
  <c r="AZ273" i="2"/>
  <c r="AX272" i="2"/>
  <c r="AZ272" i="2"/>
  <c r="AX269" i="2"/>
  <c r="AZ269" i="2"/>
  <c r="AX267" i="2"/>
  <c r="AZ267" i="2"/>
  <c r="AX261" i="2"/>
  <c r="AZ261" i="2"/>
  <c r="AX202" i="2"/>
  <c r="AZ202" i="2"/>
  <c r="AX201" i="2"/>
  <c r="AZ201" i="2"/>
  <c r="AX197" i="2"/>
  <c r="AZ197" i="2"/>
  <c r="AX195" i="2"/>
  <c r="AZ195" i="2"/>
  <c r="AX189" i="2"/>
  <c r="AZ189" i="2"/>
  <c r="AX188" i="2"/>
  <c r="AZ188" i="2"/>
  <c r="AX187" i="2"/>
  <c r="AZ187" i="2"/>
  <c r="AX186" i="2"/>
  <c r="AZ186" i="2"/>
  <c r="AX184" i="2"/>
  <c r="AZ184" i="2"/>
  <c r="AX182" i="2"/>
  <c r="AZ182" i="2"/>
  <c r="AX181" i="2"/>
  <c r="AZ181" i="2"/>
  <c r="AX179" i="2"/>
  <c r="AZ179" i="2"/>
  <c r="AX174" i="2"/>
  <c r="AZ174" i="2"/>
  <c r="AX171" i="2"/>
  <c r="AZ171" i="2"/>
  <c r="AX170" i="2"/>
  <c r="AZ170" i="2"/>
  <c r="AX167" i="2"/>
  <c r="AZ167" i="2"/>
  <c r="AX165" i="2"/>
  <c r="AZ165" i="2"/>
  <c r="AX161" i="2"/>
  <c r="AZ161" i="2"/>
  <c r="AX150" i="2"/>
  <c r="AZ150" i="2"/>
  <c r="AX149" i="2"/>
  <c r="AZ149" i="2"/>
  <c r="AX148" i="2"/>
  <c r="AZ148" i="2"/>
  <c r="AX144" i="2"/>
  <c r="AZ144" i="2"/>
  <c r="AX142" i="2"/>
  <c r="AZ142" i="2"/>
  <c r="AX140" i="2"/>
  <c r="AZ140" i="2"/>
  <c r="AX138" i="2"/>
  <c r="AZ138" i="2"/>
  <c r="AX135" i="2"/>
  <c r="AZ135" i="2"/>
  <c r="AX80" i="2"/>
  <c r="AZ80" i="2"/>
  <c r="AX78" i="2"/>
  <c r="AZ78" i="2"/>
  <c r="AX72" i="2"/>
  <c r="AZ72" i="2"/>
  <c r="AX288" i="2"/>
  <c r="AZ288" i="2"/>
  <c r="AX284" i="2"/>
  <c r="AZ284" i="2"/>
  <c r="AX283" i="2"/>
  <c r="AZ283" i="2"/>
  <c r="AX281" i="2"/>
  <c r="AZ281" i="2"/>
  <c r="AX277" i="2"/>
  <c r="AZ277" i="2"/>
  <c r="AX268" i="2"/>
  <c r="AZ268" i="2"/>
  <c r="AX266" i="2"/>
  <c r="AZ266" i="2"/>
  <c r="AX264" i="2"/>
  <c r="AZ264" i="2"/>
  <c r="AX204" i="2"/>
  <c r="AZ204" i="2"/>
  <c r="AX203" i="2"/>
  <c r="AZ203" i="2"/>
  <c r="AX196" i="2"/>
  <c r="AZ196" i="2"/>
  <c r="AX194" i="2"/>
  <c r="AZ194" i="2"/>
  <c r="AX191" i="2"/>
  <c r="AZ191" i="2"/>
  <c r="AX185" i="2"/>
  <c r="AZ185" i="2"/>
  <c r="AX183" i="2"/>
  <c r="AZ183" i="2"/>
  <c r="AX180" i="2"/>
  <c r="AZ180" i="2"/>
  <c r="AX178" i="2"/>
  <c r="AZ178" i="2"/>
  <c r="AX173" i="2"/>
  <c r="AZ173" i="2"/>
  <c r="AX172" i="2"/>
  <c r="AZ172" i="2"/>
  <c r="AX169" i="2"/>
  <c r="AZ169" i="2"/>
  <c r="AX166" i="2"/>
  <c r="AZ166" i="2"/>
  <c r="AX164" i="2"/>
  <c r="AZ164" i="2"/>
  <c r="AX160" i="2"/>
  <c r="AZ160" i="2"/>
  <c r="AX159" i="2"/>
  <c r="AZ159" i="2"/>
  <c r="AX158" i="2"/>
  <c r="AZ158" i="2"/>
  <c r="AX155" i="2"/>
  <c r="AZ155" i="2"/>
  <c r="AX154" i="2"/>
  <c r="AZ154" i="2"/>
  <c r="AX153" i="2"/>
  <c r="AZ153" i="2"/>
  <c r="AX152" i="2"/>
  <c r="AZ152" i="2"/>
  <c r="AX151" i="2"/>
  <c r="AZ151" i="2"/>
  <c r="AX143" i="2"/>
  <c r="AZ143" i="2"/>
  <c r="AX141" i="2"/>
  <c r="AZ141" i="2"/>
  <c r="AX139" i="2"/>
  <c r="AZ139" i="2"/>
  <c r="AX137" i="2"/>
  <c r="AZ137" i="2"/>
  <c r="AX136" i="2"/>
  <c r="AZ136" i="2"/>
  <c r="AX79" i="2"/>
  <c r="AZ79" i="2"/>
  <c r="AX73" i="2"/>
  <c r="AZ73" i="2"/>
  <c r="AX71" i="2"/>
  <c r="AZ71" i="2"/>
  <c r="AX70" i="2"/>
  <c r="AZ70" i="2"/>
  <c r="AX66" i="2"/>
  <c r="AZ66" i="2"/>
  <c r="AX65" i="2"/>
  <c r="AZ65" i="2"/>
  <c r="AX62" i="2"/>
  <c r="AZ62" i="2"/>
  <c r="AX61" i="2"/>
  <c r="AZ61" i="2"/>
  <c r="AX31" i="2"/>
  <c r="AZ31" i="2"/>
  <c r="AX205" i="2"/>
  <c r="AZ205" i="2"/>
  <c r="AX193" i="2"/>
  <c r="AZ193" i="2"/>
  <c r="AX192" i="2"/>
  <c r="AZ192" i="2"/>
  <c r="AX190" i="2"/>
  <c r="AZ190" i="2"/>
  <c r="AX168" i="2"/>
  <c r="AZ168" i="2"/>
  <c r="AX163" i="2"/>
  <c r="AZ163" i="2"/>
  <c r="AX156" i="2"/>
  <c r="AZ156" i="2"/>
  <c r="AX77" i="2"/>
  <c r="AZ77" i="2"/>
  <c r="AX69" i="2"/>
  <c r="AZ69" i="2"/>
  <c r="AX68" i="2"/>
  <c r="AZ68" i="2"/>
  <c r="AX67" i="2"/>
  <c r="AZ67" i="2"/>
  <c r="AX64" i="2"/>
  <c r="AZ64" i="2"/>
  <c r="AX63" i="2"/>
  <c r="AZ63" i="2"/>
  <c r="AX60" i="2"/>
  <c r="AZ60" i="2"/>
  <c r="AX34" i="2"/>
  <c r="AZ34" i="2"/>
  <c r="AX33" i="2"/>
  <c r="AZ33" i="2"/>
  <c r="AX32" i="2"/>
  <c r="AZ32" i="2"/>
  <c r="AX30" i="2"/>
  <c r="AZ30" i="2"/>
  <c r="AX29" i="2"/>
  <c r="AZ29" i="2"/>
  <c r="AX28" i="2"/>
  <c r="AZ28" i="2"/>
  <c r="AX25" i="2"/>
  <c r="AZ25" i="2"/>
  <c r="AX24" i="2"/>
  <c r="AZ24" i="2"/>
  <c r="AX19" i="2"/>
  <c r="AZ19" i="2"/>
  <c r="AX285" i="2"/>
  <c r="AZ285" i="2"/>
  <c r="AX280" i="2"/>
  <c r="AZ280" i="2"/>
  <c r="AX276" i="2"/>
  <c r="AZ276" i="2"/>
  <c r="AX275" i="2"/>
  <c r="AZ275" i="2"/>
  <c r="AX274" i="2"/>
  <c r="AZ274" i="2"/>
  <c r="AX271" i="2"/>
  <c r="AZ271" i="2"/>
  <c r="AX270" i="2"/>
  <c r="AZ270" i="2"/>
  <c r="AX263" i="2"/>
  <c r="AZ263" i="2"/>
  <c r="AX262" i="2"/>
  <c r="AZ262" i="2"/>
  <c r="AX260" i="2"/>
  <c r="AZ260" i="2"/>
  <c r="AX256" i="2"/>
  <c r="AZ256" i="2"/>
  <c r="AX255" i="2"/>
  <c r="AZ255" i="2"/>
  <c r="AX254" i="2"/>
  <c r="AZ254" i="2"/>
  <c r="AX253" i="2"/>
  <c r="AZ253" i="2"/>
  <c r="AX157" i="2"/>
  <c r="AZ157" i="2"/>
  <c r="AX134" i="2"/>
  <c r="AZ134" i="2"/>
  <c r="AX133" i="2"/>
  <c r="AZ133" i="2"/>
  <c r="AX132" i="2"/>
  <c r="AZ132" i="2"/>
  <c r="AX131" i="2"/>
  <c r="AZ131" i="2"/>
  <c r="AX130" i="2"/>
  <c r="AZ130" i="2"/>
  <c r="AX129" i="2"/>
  <c r="AZ129" i="2"/>
  <c r="AX128" i="2"/>
  <c r="AZ128" i="2"/>
  <c r="AX127" i="2"/>
  <c r="AZ127" i="2"/>
  <c r="AX126" i="2"/>
  <c r="AZ126" i="2"/>
  <c r="AX125" i="2"/>
  <c r="AZ125" i="2"/>
  <c r="AX124" i="2"/>
  <c r="AZ124" i="2"/>
  <c r="AX123" i="2"/>
  <c r="AZ123" i="2"/>
  <c r="AX122" i="2"/>
  <c r="AZ122" i="2"/>
  <c r="AX121" i="2"/>
  <c r="AZ121" i="2"/>
  <c r="AX120" i="2"/>
  <c r="AZ120" i="2"/>
  <c r="AX119" i="2"/>
  <c r="AZ119" i="2"/>
  <c r="AX118" i="2"/>
  <c r="AZ118" i="2"/>
  <c r="AX117" i="2"/>
  <c r="AZ117" i="2"/>
  <c r="AX116" i="2"/>
  <c r="AZ116" i="2"/>
  <c r="AX115" i="2"/>
  <c r="AZ115" i="2"/>
  <c r="AX114" i="2"/>
  <c r="AZ114" i="2"/>
  <c r="AX113" i="2"/>
  <c r="AZ113" i="2"/>
  <c r="AX112" i="2"/>
  <c r="AZ112" i="2"/>
  <c r="AX111" i="2"/>
  <c r="AZ111" i="2"/>
  <c r="AX110" i="2"/>
  <c r="AZ110" i="2"/>
  <c r="AX109" i="2"/>
  <c r="AZ109" i="2"/>
  <c r="AX108" i="2"/>
  <c r="AZ108" i="2"/>
  <c r="AX107" i="2"/>
  <c r="AZ107" i="2"/>
  <c r="AX106" i="2"/>
  <c r="AZ106" i="2"/>
  <c r="AX105" i="2"/>
  <c r="AZ105" i="2"/>
  <c r="AX104" i="2"/>
  <c r="AZ104" i="2"/>
  <c r="AX58" i="2"/>
  <c r="AZ58" i="2"/>
  <c r="AX57" i="2"/>
  <c r="AZ57" i="2"/>
  <c r="AX56" i="2"/>
  <c r="AZ56" i="2"/>
  <c r="AX55" i="2"/>
  <c r="AZ55" i="2"/>
  <c r="AX54" i="2"/>
  <c r="AZ54" i="2"/>
  <c r="AX53" i="2"/>
  <c r="AZ53" i="2"/>
  <c r="AX52" i="2"/>
  <c r="AZ52" i="2"/>
  <c r="AX51" i="2"/>
  <c r="AZ51" i="2"/>
  <c r="AX47" i="2"/>
  <c r="AZ47" i="2"/>
  <c r="AX46" i="2"/>
  <c r="AZ46" i="2"/>
  <c r="AX45" i="2"/>
  <c r="AZ45" i="2"/>
  <c r="AX44" i="2"/>
  <c r="AZ44" i="2"/>
  <c r="AX43" i="2"/>
  <c r="AZ43" i="2"/>
  <c r="AX42" i="2"/>
  <c r="AZ42" i="2"/>
  <c r="AX41" i="2"/>
  <c r="AZ41" i="2"/>
  <c r="AX40" i="2"/>
  <c r="AZ40" i="2"/>
  <c r="AX39" i="2"/>
  <c r="AZ39" i="2"/>
  <c r="AX38" i="2"/>
  <c r="AZ38" i="2"/>
  <c r="AX37" i="2"/>
  <c r="AZ37" i="2"/>
  <c r="AX36" i="2"/>
  <c r="AZ36" i="2"/>
  <c r="AX35" i="2"/>
  <c r="AZ35" i="2"/>
  <c r="AX162" i="2"/>
  <c r="AZ162" i="2"/>
  <c r="AX81" i="2"/>
  <c r="AZ81" i="2"/>
  <c r="AX289" i="2"/>
  <c r="AZ289" i="2"/>
  <c r="AX287" i="2"/>
  <c r="AZ287" i="2"/>
  <c r="AX286" i="2"/>
  <c r="AZ286" i="2"/>
  <c r="AX282" i="2"/>
  <c r="AZ282" i="2"/>
  <c r="AX278" i="2"/>
  <c r="AZ278" i="2"/>
  <c r="AX265" i="2"/>
  <c r="AZ265" i="2"/>
  <c r="AX59" i="2"/>
  <c r="AZ59" i="2"/>
  <c r="AZ9" i="2"/>
  <c r="W290" i="2"/>
  <c r="AO10" i="2"/>
  <c r="AQ10" i="2"/>
  <c r="AF290" i="2"/>
  <c r="AQ11" i="2"/>
  <c r="AO290" i="2"/>
  <c r="Z25" i="2"/>
  <c r="V290" i="2"/>
  <c r="AZ10" i="2"/>
  <c r="AZ290" i="2"/>
  <c r="BA9" i="2"/>
  <c r="AX290" i="2"/>
  <c r="Z290" i="2"/>
  <c r="AQ25" i="2"/>
  <c r="AQ290" i="2"/>
  <c r="BA68" i="2"/>
  <c r="BB68" i="2"/>
  <c r="BC68" i="2"/>
  <c r="BA77" i="2"/>
  <c r="BB77" i="2"/>
  <c r="BC77" i="2"/>
  <c r="BA163" i="2"/>
  <c r="BB163" i="2"/>
  <c r="BC163" i="2"/>
  <c r="BA168" i="2"/>
  <c r="BB168" i="2"/>
  <c r="BC168" i="2"/>
  <c r="BA193" i="2"/>
  <c r="BB193" i="2"/>
  <c r="BC193" i="2"/>
  <c r="BA205" i="2"/>
  <c r="BB205" i="2"/>
  <c r="BC205" i="2"/>
  <c r="BA61" i="2"/>
  <c r="BB61" i="2"/>
  <c r="BC61" i="2"/>
  <c r="BA27" i="2"/>
  <c r="BB27" i="2"/>
  <c r="BC27" i="2"/>
  <c r="BA240" i="2"/>
  <c r="BB240" i="2"/>
  <c r="BC240" i="2"/>
  <c r="BA100" i="2"/>
  <c r="BB100" i="2"/>
  <c r="BC100" i="2"/>
  <c r="BA98" i="2"/>
  <c r="BB98" i="2"/>
  <c r="BC98" i="2"/>
  <c r="BA248" i="2"/>
  <c r="BB248" i="2"/>
  <c r="BC248" i="2"/>
  <c r="BA252" i="2"/>
  <c r="BB252" i="2"/>
  <c r="BC252" i="2"/>
  <c r="BA84" i="2"/>
  <c r="BB84" i="2"/>
  <c r="BC84" i="2"/>
  <c r="BA15" i="2"/>
  <c r="BB15" i="2"/>
  <c r="BC15" i="2"/>
  <c r="BA211" i="2"/>
  <c r="BB211" i="2"/>
  <c r="BC211" i="2"/>
  <c r="BA22" i="2"/>
  <c r="BB22" i="2"/>
  <c r="BC22" i="2"/>
  <c r="BA23" i="2"/>
  <c r="BB23" i="2"/>
  <c r="BC23" i="2"/>
  <c r="BA26" i="2"/>
  <c r="BB26" i="2"/>
  <c r="BC26" i="2"/>
  <c r="BA216" i="2"/>
  <c r="BB216" i="2"/>
  <c r="BC216" i="2"/>
  <c r="BA12" i="2"/>
  <c r="BB12" i="2"/>
  <c r="BC12" i="2"/>
  <c r="BA220" i="2"/>
  <c r="BB220" i="2"/>
  <c r="BC220" i="2"/>
  <c r="BA18" i="2"/>
  <c r="BB18" i="2"/>
  <c r="BC18" i="2"/>
  <c r="BA223" i="2"/>
  <c r="BB223" i="2"/>
  <c r="BC223" i="2"/>
  <c r="BA225" i="2"/>
  <c r="BB225" i="2"/>
  <c r="BC225" i="2"/>
  <c r="BA229" i="2"/>
  <c r="BB229" i="2"/>
  <c r="BC229" i="2"/>
  <c r="BA237" i="2"/>
  <c r="BB237" i="2"/>
  <c r="BC237" i="2"/>
  <c r="BA239" i="2"/>
  <c r="BB239" i="2"/>
  <c r="BC239" i="2"/>
  <c r="BA99" i="2"/>
  <c r="BB99" i="2"/>
  <c r="BC99" i="2"/>
  <c r="BA243" i="2"/>
  <c r="BB243" i="2"/>
  <c r="BC243" i="2"/>
  <c r="BA244" i="2"/>
  <c r="BB244" i="2"/>
  <c r="BC244" i="2"/>
  <c r="BA94" i="2"/>
  <c r="BB94" i="2"/>
  <c r="BC94" i="2"/>
  <c r="BA93" i="2"/>
  <c r="BB93" i="2"/>
  <c r="BC93" i="2"/>
  <c r="BA91" i="2"/>
  <c r="BB91" i="2"/>
  <c r="BC91" i="2"/>
  <c r="BA251" i="2"/>
  <c r="BB251" i="2"/>
  <c r="BC251" i="2"/>
  <c r="BA83" i="2"/>
  <c r="BB83" i="2"/>
  <c r="BC83" i="2"/>
  <c r="BA14" i="2"/>
  <c r="BB14" i="2"/>
  <c r="BC14" i="2"/>
  <c r="BA212" i="2"/>
  <c r="BB212" i="2"/>
  <c r="BC212" i="2"/>
  <c r="BA20" i="2"/>
  <c r="BB20" i="2"/>
  <c r="BC20" i="2"/>
  <c r="BA226" i="2"/>
  <c r="BB226" i="2"/>
  <c r="BC226" i="2"/>
  <c r="BA230" i="2"/>
  <c r="BB230" i="2"/>
  <c r="BC230" i="2"/>
  <c r="BA235" i="2"/>
  <c r="BB235" i="2"/>
  <c r="BC235" i="2"/>
  <c r="BA238" i="2"/>
  <c r="BB238" i="2"/>
  <c r="BC238" i="2"/>
  <c r="BA102" i="2"/>
  <c r="BB102" i="2"/>
  <c r="BC102" i="2"/>
  <c r="BA101" i="2"/>
  <c r="BB101" i="2"/>
  <c r="BC101" i="2"/>
  <c r="BA242" i="2"/>
  <c r="BB242" i="2"/>
  <c r="BC242" i="2"/>
  <c r="BA210" i="2"/>
  <c r="BB210" i="2"/>
  <c r="BC210" i="2"/>
  <c r="BA246" i="2"/>
  <c r="BB246" i="2"/>
  <c r="BC246" i="2"/>
  <c r="BA97" i="2"/>
  <c r="BB97" i="2"/>
  <c r="BC97" i="2"/>
  <c r="BA96" i="2"/>
  <c r="BB96" i="2"/>
  <c r="BC96" i="2"/>
  <c r="BA95" i="2"/>
  <c r="BB95" i="2"/>
  <c r="BC95" i="2"/>
  <c r="BA247" i="2"/>
  <c r="BB247" i="2"/>
  <c r="BC247" i="2"/>
  <c r="BA92" i="2"/>
  <c r="BB92" i="2"/>
  <c r="BC92" i="2"/>
  <c r="BA249" i="2"/>
  <c r="BB249" i="2"/>
  <c r="BC249" i="2"/>
  <c r="BA87" i="2"/>
  <c r="BB87" i="2"/>
  <c r="BC87" i="2"/>
  <c r="BA86" i="2"/>
  <c r="BB86" i="2"/>
  <c r="BC86" i="2"/>
  <c r="BA85" i="2"/>
  <c r="BB85" i="2"/>
  <c r="BC85" i="2"/>
  <c r="BA82" i="2"/>
  <c r="BB82" i="2"/>
  <c r="BC82" i="2"/>
  <c r="BA213" i="2"/>
  <c r="BB213" i="2"/>
  <c r="BC213" i="2"/>
  <c r="BA208" i="2"/>
  <c r="BB208" i="2"/>
  <c r="BC208" i="2"/>
  <c r="BA209" i="2"/>
  <c r="BB209" i="2"/>
  <c r="BC209" i="2"/>
  <c r="BA59" i="2"/>
  <c r="BB59" i="2"/>
  <c r="BC59" i="2"/>
  <c r="BA265" i="2"/>
  <c r="BB265" i="2"/>
  <c r="BC265" i="2"/>
  <c r="BA278" i="2"/>
  <c r="BB278" i="2"/>
  <c r="BC278" i="2"/>
  <c r="BA282" i="2"/>
  <c r="BB282" i="2"/>
  <c r="BC282" i="2"/>
  <c r="BA286" i="2"/>
  <c r="BB286" i="2"/>
  <c r="BC286" i="2"/>
  <c r="BA287" i="2"/>
  <c r="BB287" i="2"/>
  <c r="BC287" i="2"/>
  <c r="BA289" i="2"/>
  <c r="BB289" i="2"/>
  <c r="BC289" i="2"/>
  <c r="BA81" i="2"/>
  <c r="BB81" i="2"/>
  <c r="BC81" i="2"/>
  <c r="BA162" i="2"/>
  <c r="BB162" i="2"/>
  <c r="BC162" i="2"/>
  <c r="BA35" i="2"/>
  <c r="BB35" i="2"/>
  <c r="BC35" i="2"/>
  <c r="BA36" i="2"/>
  <c r="BB36" i="2"/>
  <c r="BC36" i="2"/>
  <c r="BA37" i="2"/>
  <c r="BB37" i="2"/>
  <c r="BC37" i="2"/>
  <c r="BA38" i="2"/>
  <c r="BB38" i="2"/>
  <c r="BC38" i="2"/>
  <c r="BA39" i="2"/>
  <c r="BB39" i="2"/>
  <c r="BC39" i="2"/>
  <c r="BA40" i="2"/>
  <c r="BB40" i="2"/>
  <c r="BC40" i="2"/>
  <c r="BA41" i="2"/>
  <c r="BB41" i="2"/>
  <c r="BC41" i="2"/>
  <c r="BA42" i="2"/>
  <c r="BB42" i="2"/>
  <c r="BC42" i="2"/>
  <c r="BA43" i="2"/>
  <c r="BB43" i="2"/>
  <c r="BC43" i="2"/>
  <c r="BA44" i="2"/>
  <c r="BB44" i="2"/>
  <c r="BC44" i="2"/>
  <c r="BA45" i="2"/>
  <c r="BB45" i="2"/>
  <c r="BC45" i="2"/>
  <c r="BA46" i="2"/>
  <c r="BB46" i="2"/>
  <c r="BC46" i="2"/>
  <c r="BA47" i="2"/>
  <c r="BB47" i="2"/>
  <c r="BC47" i="2"/>
  <c r="BA51" i="2"/>
  <c r="BB51" i="2"/>
  <c r="BC51" i="2"/>
  <c r="BA52" i="2"/>
  <c r="BB52" i="2"/>
  <c r="BC52" i="2"/>
  <c r="BA53" i="2"/>
  <c r="BB53" i="2"/>
  <c r="BC53" i="2"/>
  <c r="BA54" i="2"/>
  <c r="BB54" i="2"/>
  <c r="BC54" i="2"/>
  <c r="BA55" i="2"/>
  <c r="BB55" i="2"/>
  <c r="BC55" i="2"/>
  <c r="BA56" i="2"/>
  <c r="BB56" i="2"/>
  <c r="BC56" i="2"/>
  <c r="BA57" i="2"/>
  <c r="BB57" i="2"/>
  <c r="BC57" i="2"/>
  <c r="BA58" i="2"/>
  <c r="BB58" i="2"/>
  <c r="BC58" i="2"/>
  <c r="BA104" i="2"/>
  <c r="BB104" i="2"/>
  <c r="BC104" i="2"/>
  <c r="BA105" i="2"/>
  <c r="BB105" i="2"/>
  <c r="BC105" i="2"/>
  <c r="BA69" i="2"/>
  <c r="BB69" i="2"/>
  <c r="BC69" i="2"/>
  <c r="BA192" i="2"/>
  <c r="BB192" i="2"/>
  <c r="BC192" i="2"/>
  <c r="BA206" i="2"/>
  <c r="BB206" i="2"/>
  <c r="BC206" i="2"/>
  <c r="BA10" i="2"/>
  <c r="BB10" i="2"/>
  <c r="BC10" i="2"/>
  <c r="BA11" i="2"/>
  <c r="BB11" i="2"/>
  <c r="BC11" i="2"/>
  <c r="BA217" i="2"/>
  <c r="BB217" i="2"/>
  <c r="BC217" i="2"/>
  <c r="BA218" i="2"/>
  <c r="BB218" i="2"/>
  <c r="BC218" i="2"/>
  <c r="BA219" i="2"/>
  <c r="BB219" i="2"/>
  <c r="BC219" i="2"/>
  <c r="BA221" i="2"/>
  <c r="BB221" i="2"/>
  <c r="BC221" i="2"/>
  <c r="BA224" i="2"/>
  <c r="BB224" i="2"/>
  <c r="BC224" i="2"/>
  <c r="BA228" i="2"/>
  <c r="BB228" i="2"/>
  <c r="BC228" i="2"/>
  <c r="BA231" i="2"/>
  <c r="BB231" i="2"/>
  <c r="BC231" i="2"/>
  <c r="BA236" i="2"/>
  <c r="BB236" i="2"/>
  <c r="BC236" i="2"/>
  <c r="BA103" i="2"/>
  <c r="BB103" i="2"/>
  <c r="BC103" i="2"/>
  <c r="BA245" i="2"/>
  <c r="BB245" i="2"/>
  <c r="BC245" i="2"/>
  <c r="BA250" i="2"/>
  <c r="BB250" i="2"/>
  <c r="BC250" i="2"/>
  <c r="BA207" i="2"/>
  <c r="BB207" i="2"/>
  <c r="BC207" i="2"/>
  <c r="BA17" i="2"/>
  <c r="BB17" i="2"/>
  <c r="BC17" i="2"/>
  <c r="BA215" i="2"/>
  <c r="BB215" i="2"/>
  <c r="BC215" i="2"/>
  <c r="BA13" i="2"/>
  <c r="BB13" i="2"/>
  <c r="BC13" i="2"/>
  <c r="BA222" i="2"/>
  <c r="BB222" i="2"/>
  <c r="BC222" i="2"/>
  <c r="BA227" i="2"/>
  <c r="BB227" i="2"/>
  <c r="BC227" i="2"/>
  <c r="BA241" i="2"/>
  <c r="BB241" i="2"/>
  <c r="BC241" i="2"/>
  <c r="BA106" i="2"/>
  <c r="BB106" i="2"/>
  <c r="BC106" i="2"/>
  <c r="BA107" i="2"/>
  <c r="BB107" i="2"/>
  <c r="BC107" i="2"/>
  <c r="BA108" i="2"/>
  <c r="BB108" i="2"/>
  <c r="BC108" i="2"/>
  <c r="BA109" i="2"/>
  <c r="BB109" i="2"/>
  <c r="BC109" i="2"/>
  <c r="BA110" i="2"/>
  <c r="BB110" i="2"/>
  <c r="BC110" i="2"/>
  <c r="BA111" i="2"/>
  <c r="BB111" i="2"/>
  <c r="BC111" i="2"/>
  <c r="BA112" i="2"/>
  <c r="BB112" i="2"/>
  <c r="BC112" i="2"/>
  <c r="BA113" i="2"/>
  <c r="BB113" i="2"/>
  <c r="BC113" i="2"/>
  <c r="BA114" i="2"/>
  <c r="BB114" i="2"/>
  <c r="BC114" i="2"/>
  <c r="BA115" i="2"/>
  <c r="BB115" i="2"/>
  <c r="BC115" i="2"/>
  <c r="BA116" i="2"/>
  <c r="BB116" i="2"/>
  <c r="BC116" i="2"/>
  <c r="BA117" i="2"/>
  <c r="BB117" i="2"/>
  <c r="BC117" i="2"/>
  <c r="BA118" i="2"/>
  <c r="BB118" i="2"/>
  <c r="BC118" i="2"/>
  <c r="BA119" i="2"/>
  <c r="BB119" i="2"/>
  <c r="BC119" i="2"/>
  <c r="BA120" i="2"/>
  <c r="BB120" i="2"/>
  <c r="BC120" i="2"/>
  <c r="BA121" i="2"/>
  <c r="BB121" i="2"/>
  <c r="BC121" i="2"/>
  <c r="BA122" i="2"/>
  <c r="BB122" i="2"/>
  <c r="BC122" i="2"/>
  <c r="BA123" i="2"/>
  <c r="BB123" i="2"/>
  <c r="BC123" i="2"/>
  <c r="BA124" i="2"/>
  <c r="BB124" i="2"/>
  <c r="BC124" i="2"/>
  <c r="BA125" i="2"/>
  <c r="BB125" i="2"/>
  <c r="BC125" i="2"/>
  <c r="BA126" i="2"/>
  <c r="BB126" i="2"/>
  <c r="BC126" i="2"/>
  <c r="BA127" i="2"/>
  <c r="BB127" i="2"/>
  <c r="BC127" i="2"/>
  <c r="BA128" i="2"/>
  <c r="BB128" i="2"/>
  <c r="BC128" i="2"/>
  <c r="BA129" i="2"/>
  <c r="BB129" i="2"/>
  <c r="BC129" i="2"/>
  <c r="BA130" i="2"/>
  <c r="BB130" i="2"/>
  <c r="BC130" i="2"/>
  <c r="BA131" i="2"/>
  <c r="BB131" i="2"/>
  <c r="BC131" i="2"/>
  <c r="BA132" i="2"/>
  <c r="BB132" i="2"/>
  <c r="BC132" i="2"/>
  <c r="BA133" i="2"/>
  <c r="BB133" i="2"/>
  <c r="BC133" i="2"/>
  <c r="BA134" i="2"/>
  <c r="BB134" i="2"/>
  <c r="BC134" i="2"/>
  <c r="BA157" i="2"/>
  <c r="BB157" i="2"/>
  <c r="BC157" i="2"/>
  <c r="BA253" i="2"/>
  <c r="BB253" i="2"/>
  <c r="BC253" i="2"/>
  <c r="BA254" i="2"/>
  <c r="BB254" i="2"/>
  <c r="BC254" i="2"/>
  <c r="BA255" i="2"/>
  <c r="BB255" i="2"/>
  <c r="BC255" i="2"/>
  <c r="BA256" i="2"/>
  <c r="BB256" i="2"/>
  <c r="BC256" i="2"/>
  <c r="BA260" i="2"/>
  <c r="BB260" i="2"/>
  <c r="BC260" i="2"/>
  <c r="BA262" i="2"/>
  <c r="BB262" i="2"/>
  <c r="BC262" i="2"/>
  <c r="BA263" i="2"/>
  <c r="BB263" i="2"/>
  <c r="BC263" i="2"/>
  <c r="BA270" i="2"/>
  <c r="BB270" i="2"/>
  <c r="BC270" i="2"/>
  <c r="BA271" i="2"/>
  <c r="BB271" i="2"/>
  <c r="BC271" i="2"/>
  <c r="BA274" i="2"/>
  <c r="BB274" i="2"/>
  <c r="BC274" i="2"/>
  <c r="BA275" i="2"/>
  <c r="BB275" i="2"/>
  <c r="BC275" i="2"/>
  <c r="BA276" i="2"/>
  <c r="BB276" i="2"/>
  <c r="BC276" i="2"/>
  <c r="BA280" i="2"/>
  <c r="BB280" i="2"/>
  <c r="BC280" i="2"/>
  <c r="BA285" i="2"/>
  <c r="BB285" i="2"/>
  <c r="BC285" i="2"/>
  <c r="BA19" i="2"/>
  <c r="BB19" i="2"/>
  <c r="BC19" i="2"/>
  <c r="BA24" i="2"/>
  <c r="BB24" i="2"/>
  <c r="BC24" i="2"/>
  <c r="BA25" i="2"/>
  <c r="BB25" i="2"/>
  <c r="BC25" i="2"/>
  <c r="BA28" i="2"/>
  <c r="BB28" i="2"/>
  <c r="BC28" i="2"/>
  <c r="BA29" i="2"/>
  <c r="BB29" i="2"/>
  <c r="BC29" i="2"/>
  <c r="BA30" i="2"/>
  <c r="BB30" i="2"/>
  <c r="BC30" i="2"/>
  <c r="BA32" i="2"/>
  <c r="BB32" i="2"/>
  <c r="BC32" i="2"/>
  <c r="BA33" i="2"/>
  <c r="BB33" i="2"/>
  <c r="BC33" i="2"/>
  <c r="BA34" i="2"/>
  <c r="BB34" i="2"/>
  <c r="BC34" i="2"/>
  <c r="BA60" i="2"/>
  <c r="BB60" i="2"/>
  <c r="BC60" i="2"/>
  <c r="BA63" i="2"/>
  <c r="BB63" i="2"/>
  <c r="BC63" i="2"/>
  <c r="BA64" i="2"/>
  <c r="BB64" i="2"/>
  <c r="BC64" i="2"/>
  <c r="BA67" i="2"/>
  <c r="BB67" i="2"/>
  <c r="BC67" i="2"/>
  <c r="BA156" i="2"/>
  <c r="BB156" i="2"/>
  <c r="BC156" i="2"/>
  <c r="BA190" i="2"/>
  <c r="BB190" i="2"/>
  <c r="BC190" i="2"/>
  <c r="BA31" i="2"/>
  <c r="BB31" i="2"/>
  <c r="BC31" i="2"/>
  <c r="BA62" i="2"/>
  <c r="BB62" i="2"/>
  <c r="BC62" i="2"/>
  <c r="BA65" i="2"/>
  <c r="BB65" i="2"/>
  <c r="BC65" i="2"/>
  <c r="BA66" i="2"/>
  <c r="BB66" i="2"/>
  <c r="BC66" i="2"/>
  <c r="BA70" i="2"/>
  <c r="BB70" i="2"/>
  <c r="BC70" i="2"/>
  <c r="BA71" i="2"/>
  <c r="BB71" i="2"/>
  <c r="BC71" i="2"/>
  <c r="BA73" i="2"/>
  <c r="BB73" i="2"/>
  <c r="BC73" i="2"/>
  <c r="BA79" i="2"/>
  <c r="BB79" i="2"/>
  <c r="BC79" i="2"/>
  <c r="BA136" i="2"/>
  <c r="BB136" i="2"/>
  <c r="BC136" i="2"/>
  <c r="BA137" i="2"/>
  <c r="BB137" i="2"/>
  <c r="BC137" i="2"/>
  <c r="BA139" i="2"/>
  <c r="BB139" i="2"/>
  <c r="BC139" i="2"/>
  <c r="BA141" i="2"/>
  <c r="BB141" i="2"/>
  <c r="BC141" i="2"/>
  <c r="BA143" i="2"/>
  <c r="BB143" i="2"/>
  <c r="BC143" i="2"/>
  <c r="BA151" i="2"/>
  <c r="BB151" i="2"/>
  <c r="BC151" i="2"/>
  <c r="BA152" i="2"/>
  <c r="BB152" i="2"/>
  <c r="BC152" i="2"/>
  <c r="BA153" i="2"/>
  <c r="BB153" i="2"/>
  <c r="BC153" i="2"/>
  <c r="BA154" i="2"/>
  <c r="BB154" i="2"/>
  <c r="BC154" i="2"/>
  <c r="BA155" i="2"/>
  <c r="BB155" i="2"/>
  <c r="BC155" i="2"/>
  <c r="BA158" i="2"/>
  <c r="BB158" i="2"/>
  <c r="BC158" i="2"/>
  <c r="BA159" i="2"/>
  <c r="BB159" i="2"/>
  <c r="BC159" i="2"/>
  <c r="BA160" i="2"/>
  <c r="BB160" i="2"/>
  <c r="BC160" i="2"/>
  <c r="BA164" i="2"/>
  <c r="BB164" i="2"/>
  <c r="BC164" i="2"/>
  <c r="BA166" i="2"/>
  <c r="BB166" i="2"/>
  <c r="BC166" i="2"/>
  <c r="BA169" i="2"/>
  <c r="BB169" i="2"/>
  <c r="BC169" i="2"/>
  <c r="BA172" i="2"/>
  <c r="BB172" i="2"/>
  <c r="BC172" i="2"/>
  <c r="BA173" i="2"/>
  <c r="BB173" i="2"/>
  <c r="BC173" i="2"/>
  <c r="BA178" i="2"/>
  <c r="BB178" i="2"/>
  <c r="BC178" i="2"/>
  <c r="BA180" i="2"/>
  <c r="BB180" i="2"/>
  <c r="BC180" i="2"/>
  <c r="BA183" i="2"/>
  <c r="BB183" i="2"/>
  <c r="BC183" i="2"/>
  <c r="BA185" i="2"/>
  <c r="BB185" i="2"/>
  <c r="BC185" i="2"/>
  <c r="BA191" i="2"/>
  <c r="BB191" i="2"/>
  <c r="BC191" i="2"/>
  <c r="BA194" i="2"/>
  <c r="BB194" i="2"/>
  <c r="BC194" i="2"/>
  <c r="BA196" i="2"/>
  <c r="BB196" i="2"/>
  <c r="BC196" i="2"/>
  <c r="BA203" i="2"/>
  <c r="BB203" i="2"/>
  <c r="BC203" i="2"/>
  <c r="BA204" i="2"/>
  <c r="BB204" i="2"/>
  <c r="BC204" i="2"/>
  <c r="BA264" i="2"/>
  <c r="BB264" i="2"/>
  <c r="BC264" i="2"/>
  <c r="BA266" i="2"/>
  <c r="BA268" i="2"/>
  <c r="BA277" i="2"/>
  <c r="BB277" i="2"/>
  <c r="BC277" i="2"/>
  <c r="BA281" i="2"/>
  <c r="BB281" i="2"/>
  <c r="BC281" i="2"/>
  <c r="BA283" i="2"/>
  <c r="BB283" i="2"/>
  <c r="BC283" i="2"/>
  <c r="BA284" i="2"/>
  <c r="BB284" i="2"/>
  <c r="BC284" i="2"/>
  <c r="BA288" i="2"/>
  <c r="BB288" i="2"/>
  <c r="BC288" i="2"/>
  <c r="BA72" i="2"/>
  <c r="BA78" i="2"/>
  <c r="BA80" i="2"/>
  <c r="BA135" i="2"/>
  <c r="BA138" i="2"/>
  <c r="BA140" i="2"/>
  <c r="BB140" i="2"/>
  <c r="BC140" i="2"/>
  <c r="BA142" i="2"/>
  <c r="BB142" i="2"/>
  <c r="BC142" i="2"/>
  <c r="BA144" i="2"/>
  <c r="BB144" i="2"/>
  <c r="BC144" i="2"/>
  <c r="BA148" i="2"/>
  <c r="BA149" i="2"/>
  <c r="BB149" i="2"/>
  <c r="BC149" i="2"/>
  <c r="BA150" i="2"/>
  <c r="BA161" i="2"/>
  <c r="BB161" i="2"/>
  <c r="BC161" i="2"/>
  <c r="BA165" i="2"/>
  <c r="BB165" i="2"/>
  <c r="BC165" i="2"/>
  <c r="BA167" i="2"/>
  <c r="BA170" i="2"/>
  <c r="BB170" i="2"/>
  <c r="BC170" i="2"/>
  <c r="BA171" i="2"/>
  <c r="BB171" i="2"/>
  <c r="BC171" i="2"/>
  <c r="BA174" i="2"/>
  <c r="BB174" i="2"/>
  <c r="BC174" i="2"/>
  <c r="BA179" i="2"/>
  <c r="BB179" i="2"/>
  <c r="BC179" i="2"/>
  <c r="BA181" i="2"/>
  <c r="BA182" i="2"/>
  <c r="BB182" i="2"/>
  <c r="BC182" i="2"/>
  <c r="BA184" i="2"/>
  <c r="BB184" i="2"/>
  <c r="BC184" i="2"/>
  <c r="BA186" i="2"/>
  <c r="BA187" i="2"/>
  <c r="BB187" i="2"/>
  <c r="BC187" i="2"/>
  <c r="BA188" i="2"/>
  <c r="BA189" i="2"/>
  <c r="BB189" i="2"/>
  <c r="BC189" i="2"/>
  <c r="BA195" i="2"/>
  <c r="BB195" i="2"/>
  <c r="BC195" i="2"/>
  <c r="BA197" i="2"/>
  <c r="BB197" i="2"/>
  <c r="BC197" i="2"/>
  <c r="BA201" i="2"/>
  <c r="BA202" i="2"/>
  <c r="BB202" i="2"/>
  <c r="BC202" i="2"/>
  <c r="BA261" i="2"/>
  <c r="BB261" i="2"/>
  <c r="BC261" i="2"/>
  <c r="BA267" i="2"/>
  <c r="BB267" i="2"/>
  <c r="BC267" i="2"/>
  <c r="BA269" i="2"/>
  <c r="BB269" i="2"/>
  <c r="BC269" i="2"/>
  <c r="BA272" i="2"/>
  <c r="BB272" i="2"/>
  <c r="BC272" i="2"/>
  <c r="BA273" i="2"/>
  <c r="BB273" i="2"/>
  <c r="BC273" i="2"/>
  <c r="BA279" i="2"/>
  <c r="BB279" i="2"/>
  <c r="BC279" i="2"/>
  <c r="BA16" i="2"/>
  <c r="BB16" i="2"/>
  <c r="BC16" i="2"/>
  <c r="BA21" i="2"/>
  <c r="BA214" i="2"/>
  <c r="BB214" i="2"/>
  <c r="BC214" i="2"/>
  <c r="BB186" i="2"/>
  <c r="BC186" i="2"/>
  <c r="BB9" i="2"/>
  <c r="BB268" i="2"/>
  <c r="BC268" i="2"/>
  <c r="BB266" i="2"/>
  <c r="BC266" i="2"/>
  <c r="BB138" i="2"/>
  <c r="BC138" i="2"/>
  <c r="BB135" i="2"/>
  <c r="BC135" i="2"/>
  <c r="BB148" i="2"/>
  <c r="BC148" i="2"/>
  <c r="BB188" i="2"/>
  <c r="BC188" i="2"/>
  <c r="BB80" i="2"/>
  <c r="BC80" i="2"/>
  <c r="BB78" i="2"/>
  <c r="BC78" i="2"/>
  <c r="BB72" i="2"/>
  <c r="BC72" i="2"/>
  <c r="BB181" i="2"/>
  <c r="BC181" i="2"/>
  <c r="BB167" i="2"/>
  <c r="BC167" i="2"/>
  <c r="BB150" i="2"/>
  <c r="BC150" i="2"/>
  <c r="BB201" i="2"/>
  <c r="BC201" i="2"/>
  <c r="BB21" i="2"/>
  <c r="BC21" i="2"/>
  <c r="BA290" i="2"/>
  <c r="BB290" i="2"/>
  <c r="BC9" i="2"/>
  <c r="BC290" i="2"/>
</calcChain>
</file>

<file path=xl/sharedStrings.xml><?xml version="1.0" encoding="utf-8"?>
<sst xmlns="http://schemas.openxmlformats.org/spreadsheetml/2006/main" count="1741" uniqueCount="662">
  <si>
    <t>Local Government Equitable Share Municipal Demonstration Spreadsheet</t>
  </si>
  <si>
    <t xml:space="preserve">This spreadsheet is referred to in Annexure W1 of the Division of Revenue Bill. It provides: </t>
  </si>
  <si>
    <t>• details of each component’s allocation to each municipality under the new formula for the three-year MTEF period</t>
  </si>
  <si>
    <t>•  a summary working of the formula to allow individual municipalities to see how their allocation is calculated</t>
  </si>
  <si>
    <t>It is intended to be read alongside Annexure W1</t>
  </si>
  <si>
    <r>
      <rPr>
        <b/>
        <sz val="18"/>
        <color indexed="8"/>
        <rFont val="Calibri"/>
        <family val="2"/>
      </rPr>
      <t>Please note that:</t>
    </r>
    <r>
      <rPr>
        <sz val="11"/>
        <color theme="1"/>
        <rFont val="Calibri"/>
        <family val="2"/>
        <scheme val="minor"/>
      </rPr>
      <t xml:space="preserve">
• The numbers contained in this spreadsheet are for illustration purposes only, municipalities should refer to the allocations provided in the Division of Revenue Bill for any official purpose.
• The rounding of figures in this spreadsheet may be different to the rounded figures used in the Bill.
• The final allocation numbers represent the Equitable Share Formula Allocation excluding RSC levies replacement and special support for councillor remuneration and ward committees. These amounts can be found at Appendix W1: Appendix to Schedule 3: Equitable Share Allocations to Municipalities in the Division of Revenue Bill.
</t>
    </r>
  </si>
  <si>
    <t>Municipal Data</t>
  </si>
  <si>
    <t>Basic services</t>
  </si>
  <si>
    <t>Institutional</t>
  </si>
  <si>
    <t>Community Services</t>
  </si>
  <si>
    <t>Revenue Adjustment</t>
  </si>
  <si>
    <t>Correction and Stabilisation Factor</t>
  </si>
  <si>
    <t xml:space="preserve">FINAL </t>
  </si>
  <si>
    <t>Code</t>
  </si>
  <si>
    <t xml:space="preserve">Municipality </t>
  </si>
  <si>
    <t>Category</t>
  </si>
  <si>
    <t>Number of Households</t>
  </si>
  <si>
    <t>Households with monthly income less than 2 old age pensions</t>
  </si>
  <si>
    <t>Electricity Cost Factor</t>
  </si>
  <si>
    <t>Water Cost Factor</t>
  </si>
  <si>
    <t>Sanitation Cost Factor</t>
  </si>
  <si>
    <t>Refuse Cost Factor</t>
  </si>
  <si>
    <t>Electricity</t>
  </si>
  <si>
    <t xml:space="preserve">Water </t>
  </si>
  <si>
    <t>Sanitation</t>
  </si>
  <si>
    <t>Refuse</t>
  </si>
  <si>
    <t>Authorised for Water Function</t>
  </si>
  <si>
    <t>Authorised for Sanitation Function</t>
  </si>
  <si>
    <t>Authorised for Refuse Function</t>
  </si>
  <si>
    <t>Water Pass on to District</t>
  </si>
  <si>
    <t>Sanitation Pass on to District</t>
  </si>
  <si>
    <t>Refuse Pass on to District</t>
  </si>
  <si>
    <t>Total Basic Services Allocation</t>
  </si>
  <si>
    <t>Base</t>
  </si>
  <si>
    <t>Amount per Council Seat</t>
  </si>
  <si>
    <t>Escalation (based on council size)</t>
  </si>
  <si>
    <t>Total Institutional Component (before revenue adjustment)</t>
  </si>
  <si>
    <t>Amount per Other Service</t>
  </si>
  <si>
    <t>Other services</t>
  </si>
  <si>
    <t>Total Community Services Component (before revenue adjustment)</t>
  </si>
  <si>
    <t>Revenue Adjustment Factor</t>
  </si>
  <si>
    <t>Adjusted I and CS allocation (total)</t>
  </si>
  <si>
    <t xml:space="preserve">Final Equitable Share Formula Allocation </t>
  </si>
  <si>
    <t>Agreed monthly cost per household (Rands)</t>
  </si>
  <si>
    <t>The number of poor households multiplied by agreed monthly cost and multiplied by 12 to get the annual figure</t>
  </si>
  <si>
    <t>If the municipality is assigned the function there will be a '1' in this column</t>
  </si>
  <si>
    <t>Where the district has the function they will receive the calculated amount for that basic service which is the sum of the amount that would have otherwise gone to locals</t>
  </si>
  <si>
    <t>District municipalities get the total amount passed on to districts. Other municipalities receive the total amount calculated for basic service less any amount they pass on to districts for functions they do not perform</t>
  </si>
  <si>
    <t xml:space="preserve">District municipalities only receive 'municipal health' funding; metros get 'municipal health' and 'other services'; local municipalities get 'other services' funding only. This is a pre-revenue adjustment figure. Revenue adjustment is applied later in the calculation. </t>
  </si>
  <si>
    <t>The revenue adjustment factor is applied to the institutional and community service components to reflect the municipalities' ability to raise own revenue. The calculation of this factor is described in Part 5 of Annexure W1 of the Division of Revenue Bill</t>
  </si>
  <si>
    <t>The revenue adjustment factor multiplied by the total allocation for the institutional and community service components</t>
  </si>
  <si>
    <t>The adjusted institutional and community services component is added to the total basic services component</t>
  </si>
  <si>
    <t>Municipality Assigned Function? 1=YES</t>
  </si>
  <si>
    <t>EASTERN CAPE</t>
  </si>
  <si>
    <t>BUF</t>
  </si>
  <si>
    <t xml:space="preserve"> Buffalo City</t>
  </si>
  <si>
    <t>A</t>
  </si>
  <si>
    <t>NMA</t>
  </si>
  <si>
    <t xml:space="preserve"> Nelson Mandela Bay</t>
  </si>
  <si>
    <t>EC101</t>
  </si>
  <si>
    <t>B</t>
  </si>
  <si>
    <t>EC102</t>
  </si>
  <si>
    <t xml:space="preserve"> Blue Crane Route</t>
  </si>
  <si>
    <t>EC104</t>
  </si>
  <si>
    <t xml:space="preserve"> Makana</t>
  </si>
  <si>
    <t>EC105</t>
  </si>
  <si>
    <t xml:space="preserve"> Ndlambe</t>
  </si>
  <si>
    <t>EC106</t>
  </si>
  <si>
    <t xml:space="preserve"> Sundays River Valley</t>
  </si>
  <si>
    <t>EC108</t>
  </si>
  <si>
    <t xml:space="preserve"> Kouga</t>
  </si>
  <si>
    <t>EC109</t>
  </si>
  <si>
    <t xml:space="preserve"> Kou-Kamma</t>
  </si>
  <si>
    <t>DC10</t>
  </si>
  <si>
    <t>C</t>
  </si>
  <si>
    <t>EC121</t>
  </si>
  <si>
    <t xml:space="preserve"> Mbhashe</t>
  </si>
  <si>
    <t>EC122</t>
  </si>
  <si>
    <t xml:space="preserve"> Mnquma</t>
  </si>
  <si>
    <t>EC123</t>
  </si>
  <si>
    <t xml:space="preserve"> Great Kei</t>
  </si>
  <si>
    <t>EC124</t>
  </si>
  <si>
    <t xml:space="preserve"> Amahlathi</t>
  </si>
  <si>
    <t>EC126</t>
  </si>
  <si>
    <t xml:space="preserve"> Ngqushwa</t>
  </si>
  <si>
    <t>EC129</t>
  </si>
  <si>
    <t>DC12</t>
  </si>
  <si>
    <t>EC131</t>
  </si>
  <si>
    <t xml:space="preserve"> Inxuba Yethemba</t>
  </si>
  <si>
    <t>EC135</t>
  </si>
  <si>
    <t xml:space="preserve"> Intsika Yethu</t>
  </si>
  <si>
    <t>EC136</t>
  </si>
  <si>
    <t xml:space="preserve"> Emalahleni</t>
  </si>
  <si>
    <t>EC137</t>
  </si>
  <si>
    <t xml:space="preserve"> Engcobo</t>
  </si>
  <si>
    <t>EC138</t>
  </si>
  <si>
    <t xml:space="preserve"> Sakhisizwe</t>
  </si>
  <si>
    <t>EC139</t>
  </si>
  <si>
    <t>DC13</t>
  </si>
  <si>
    <t xml:space="preserve"> Chris Hani District Municipality</t>
  </si>
  <si>
    <t>EC141</t>
  </si>
  <si>
    <t xml:space="preserve"> Elundini</t>
  </si>
  <si>
    <t>EC142</t>
  </si>
  <si>
    <t xml:space="preserve"> Senqu</t>
  </si>
  <si>
    <t>EC145</t>
  </si>
  <si>
    <t>DC14</t>
  </si>
  <si>
    <t xml:space="preserve"> Joe Gqabi District Municipality</t>
  </si>
  <si>
    <t>EC153</t>
  </si>
  <si>
    <t xml:space="preserve"> Ngquza Hill</t>
  </si>
  <si>
    <t>EC154</t>
  </si>
  <si>
    <t xml:space="preserve"> Port St Johns</t>
  </si>
  <si>
    <t>EC155</t>
  </si>
  <si>
    <t xml:space="preserve"> Nyandeni</t>
  </si>
  <si>
    <t>EC156</t>
  </si>
  <si>
    <t xml:space="preserve"> Mhlontlo</t>
  </si>
  <si>
    <t>EC157</t>
  </si>
  <si>
    <t xml:space="preserve"> King Sabata Dalindyebo</t>
  </si>
  <si>
    <t>DC15</t>
  </si>
  <si>
    <t>EC441</t>
  </si>
  <si>
    <t xml:space="preserve"> Matatiele</t>
  </si>
  <si>
    <t>EC442</t>
  </si>
  <si>
    <t xml:space="preserve"> Umzimvubu</t>
  </si>
  <si>
    <t>EC443</t>
  </si>
  <si>
    <t>EC444</t>
  </si>
  <si>
    <t xml:space="preserve"> Ntabankulu</t>
  </si>
  <si>
    <t>DC44</t>
  </si>
  <si>
    <t xml:space="preserve"> Alfred Nzo District Municipality</t>
  </si>
  <si>
    <t>FREE STATE</t>
  </si>
  <si>
    <t>MAN</t>
  </si>
  <si>
    <t xml:space="preserve">Mangaung </t>
  </si>
  <si>
    <t>FS161</t>
  </si>
  <si>
    <t xml:space="preserve"> Letsemeng</t>
  </si>
  <si>
    <t>FS162</t>
  </si>
  <si>
    <t xml:space="preserve"> Kopanong</t>
  </si>
  <si>
    <t>FS163</t>
  </si>
  <si>
    <t xml:space="preserve"> Mohokare</t>
  </si>
  <si>
    <t>DC16</t>
  </si>
  <si>
    <t xml:space="preserve"> Xhariep District Municipality</t>
  </si>
  <si>
    <t>FS181</t>
  </si>
  <si>
    <t xml:space="preserve"> Masilonyana</t>
  </si>
  <si>
    <t>FS182</t>
  </si>
  <si>
    <t xml:space="preserve"> Tokologo</t>
  </si>
  <si>
    <t>FS183</t>
  </si>
  <si>
    <t xml:space="preserve"> Tswelopele</t>
  </si>
  <si>
    <t>FS184</t>
  </si>
  <si>
    <t xml:space="preserve"> Matjhabeng</t>
  </si>
  <si>
    <t>FS185</t>
  </si>
  <si>
    <t xml:space="preserve"> Nala</t>
  </si>
  <si>
    <t>DC18</t>
  </si>
  <si>
    <t xml:space="preserve"> Lejweleputswa District Municipality</t>
  </si>
  <si>
    <t>FS191</t>
  </si>
  <si>
    <t xml:space="preserve"> Setsoto</t>
  </si>
  <si>
    <t>FS192</t>
  </si>
  <si>
    <t xml:space="preserve"> Dihlabeng</t>
  </si>
  <si>
    <t>FS193</t>
  </si>
  <si>
    <t xml:space="preserve"> Nketoana</t>
  </si>
  <si>
    <t>FS194</t>
  </si>
  <si>
    <t xml:space="preserve"> Maluti-a-Phofung</t>
  </si>
  <si>
    <t>FS195</t>
  </si>
  <si>
    <t xml:space="preserve"> Phumelela</t>
  </si>
  <si>
    <t>FS196</t>
  </si>
  <si>
    <t xml:space="preserve"> Mantsopa</t>
  </si>
  <si>
    <t>DC19</t>
  </si>
  <si>
    <t xml:space="preserve"> Thabo Mofutsanyana District Municipality</t>
  </si>
  <si>
    <t>FS201</t>
  </si>
  <si>
    <t xml:space="preserve"> Moqhaka</t>
  </si>
  <si>
    <t>FS203</t>
  </si>
  <si>
    <t xml:space="preserve"> Ngwathe</t>
  </si>
  <si>
    <t>FS204</t>
  </si>
  <si>
    <t xml:space="preserve"> Metsimaholo</t>
  </si>
  <si>
    <t>FS205</t>
  </si>
  <si>
    <t xml:space="preserve"> Mafube</t>
  </si>
  <si>
    <t>DC20</t>
  </si>
  <si>
    <t xml:space="preserve"> Fezile Dabi District Municipality</t>
  </si>
  <si>
    <t>GAUTENG</t>
  </si>
  <si>
    <t>EKU</t>
  </si>
  <si>
    <t>JHB</t>
  </si>
  <si>
    <t>City of Johannesburg</t>
  </si>
  <si>
    <t>TSH</t>
  </si>
  <si>
    <t>City of Tshwane</t>
  </si>
  <si>
    <t>GT421</t>
  </si>
  <si>
    <t xml:space="preserve"> Emfuleni</t>
  </si>
  <si>
    <t>GT422</t>
  </si>
  <si>
    <t xml:space="preserve"> Midvaal</t>
  </si>
  <si>
    <t>GT423</t>
  </si>
  <si>
    <t xml:space="preserve"> Lesedi</t>
  </si>
  <si>
    <t>DC42</t>
  </si>
  <si>
    <t xml:space="preserve"> Sedibeng District Municipality</t>
  </si>
  <si>
    <t>GT481</t>
  </si>
  <si>
    <t xml:space="preserve"> Mogale City</t>
  </si>
  <si>
    <t>GT484</t>
  </si>
  <si>
    <t xml:space="preserve"> Merafong City</t>
  </si>
  <si>
    <t>GT485</t>
  </si>
  <si>
    <t>DC48</t>
  </si>
  <si>
    <t xml:space="preserve"> West Rand District Municipality</t>
  </si>
  <si>
    <t>KWAZULU-NATAL</t>
  </si>
  <si>
    <t>ETH</t>
  </si>
  <si>
    <t>eThekwini</t>
  </si>
  <si>
    <t>KZN212</t>
  </si>
  <si>
    <t>KZN213</t>
  </si>
  <si>
    <t>KZN214</t>
  </si>
  <si>
    <t>KZN216</t>
  </si>
  <si>
    <t>DC21</t>
  </si>
  <si>
    <t>KZN221</t>
  </si>
  <si>
    <t xml:space="preserve"> uMshwathi</t>
  </si>
  <si>
    <t>KZN222</t>
  </si>
  <si>
    <t xml:space="preserve"> uMngeni</t>
  </si>
  <si>
    <t>KZN223</t>
  </si>
  <si>
    <t>KZN224</t>
  </si>
  <si>
    <t>KZN225</t>
  </si>
  <si>
    <t xml:space="preserve"> Msunduzi</t>
  </si>
  <si>
    <t>KZN226</t>
  </si>
  <si>
    <t xml:space="preserve"> Mkhambathini</t>
  </si>
  <si>
    <t>KZN227</t>
  </si>
  <si>
    <t xml:space="preserve"> Richmond</t>
  </si>
  <si>
    <t>DC22</t>
  </si>
  <si>
    <t>KZN235</t>
  </si>
  <si>
    <t xml:space="preserve"> Okhahlamba</t>
  </si>
  <si>
    <t>KZN237</t>
  </si>
  <si>
    <t>KZN238</t>
  </si>
  <si>
    <t>DC23</t>
  </si>
  <si>
    <t>KZN241</t>
  </si>
  <si>
    <t>KZN242</t>
  </si>
  <si>
    <t>KZN244</t>
  </si>
  <si>
    <t>KZN245</t>
  </si>
  <si>
    <t>DC24</t>
  </si>
  <si>
    <t>KZN252</t>
  </si>
  <si>
    <t xml:space="preserve"> Newcastle</t>
  </si>
  <si>
    <t>KZN253</t>
  </si>
  <si>
    <t>KZN254</t>
  </si>
  <si>
    <t xml:space="preserve"> Dannhauser</t>
  </si>
  <si>
    <t>DC25</t>
  </si>
  <si>
    <t xml:space="preserve"> Amajuba District Municipality</t>
  </si>
  <si>
    <t>KZN261</t>
  </si>
  <si>
    <t xml:space="preserve"> eDumbe</t>
  </si>
  <si>
    <t>KZN262</t>
  </si>
  <si>
    <t xml:space="preserve"> uPhongolo</t>
  </si>
  <si>
    <t>KZN263</t>
  </si>
  <si>
    <t>KZN265</t>
  </si>
  <si>
    <t xml:space="preserve"> Nongoma</t>
  </si>
  <si>
    <t>KZN266</t>
  </si>
  <si>
    <t xml:space="preserve"> Ulundi</t>
  </si>
  <si>
    <t>DC26</t>
  </si>
  <si>
    <t xml:space="preserve"> Zululand District Municipality</t>
  </si>
  <si>
    <t>KZN271</t>
  </si>
  <si>
    <t>KZN272</t>
  </si>
  <si>
    <t xml:space="preserve"> Jozini</t>
  </si>
  <si>
    <t>KZN275</t>
  </si>
  <si>
    <t xml:space="preserve"> Mtubatuba</t>
  </si>
  <si>
    <t>KZN276</t>
  </si>
  <si>
    <t>DC27</t>
  </si>
  <si>
    <t>KZN281</t>
  </si>
  <si>
    <t>KZN282</t>
  </si>
  <si>
    <t>KZN284</t>
  </si>
  <si>
    <t xml:space="preserve"> uMlalazi</t>
  </si>
  <si>
    <t>KZN285</t>
  </si>
  <si>
    <t>KZN286</t>
  </si>
  <si>
    <t xml:space="preserve"> Nkandla</t>
  </si>
  <si>
    <t>DC28</t>
  </si>
  <si>
    <t>KZN291</t>
  </si>
  <si>
    <t xml:space="preserve"> Mandeni</t>
  </si>
  <si>
    <t>KZN292</t>
  </si>
  <si>
    <t xml:space="preserve"> KwaDukuza</t>
  </si>
  <si>
    <t>KZN293</t>
  </si>
  <si>
    <t xml:space="preserve"> Ndwedwe</t>
  </si>
  <si>
    <t>KZN294</t>
  </si>
  <si>
    <t xml:space="preserve"> Maphumulo</t>
  </si>
  <si>
    <t>DC29</t>
  </si>
  <si>
    <t xml:space="preserve"> iLembe District Municipality</t>
  </si>
  <si>
    <t>KZN433</t>
  </si>
  <si>
    <t xml:space="preserve"> Greater Kokstad</t>
  </si>
  <si>
    <t>KZN434</t>
  </si>
  <si>
    <t>KZN435</t>
  </si>
  <si>
    <t>KZN436</t>
  </si>
  <si>
    <t>DC43</t>
  </si>
  <si>
    <t xml:space="preserve"> Harry Gwala District Municipality</t>
  </si>
  <si>
    <t>LIMPOPO</t>
  </si>
  <si>
    <t>LIM331</t>
  </si>
  <si>
    <t xml:space="preserve"> Greater Giyani</t>
  </si>
  <si>
    <t>LIM332</t>
  </si>
  <si>
    <t xml:space="preserve"> Greater Letaba</t>
  </si>
  <si>
    <t>LIM333</t>
  </si>
  <si>
    <t xml:space="preserve"> Greater Tzaneen</t>
  </si>
  <si>
    <t>LIM334</t>
  </si>
  <si>
    <t xml:space="preserve"> Ba-Phalaborwa</t>
  </si>
  <si>
    <t>LIM335</t>
  </si>
  <si>
    <t xml:space="preserve"> Maruleng</t>
  </si>
  <si>
    <t>DC33</t>
  </si>
  <si>
    <t xml:space="preserve"> Mopani District Municipality</t>
  </si>
  <si>
    <t>LIM341</t>
  </si>
  <si>
    <t>LIM343</t>
  </si>
  <si>
    <t>LIM344</t>
  </si>
  <si>
    <t>LIM345</t>
  </si>
  <si>
    <t>DC34</t>
  </si>
  <si>
    <t>LIM351</t>
  </si>
  <si>
    <t>LIM353</t>
  </si>
  <si>
    <t>LIM354</t>
  </si>
  <si>
    <t>LIM355</t>
  </si>
  <si>
    <t>DC35</t>
  </si>
  <si>
    <t>LIM361</t>
  </si>
  <si>
    <t xml:space="preserve"> Thabazimbi</t>
  </si>
  <si>
    <t>LIM362</t>
  </si>
  <si>
    <t xml:space="preserve"> Lephalale</t>
  </si>
  <si>
    <t>LIM366</t>
  </si>
  <si>
    <t xml:space="preserve"> Bela-Bela</t>
  </si>
  <si>
    <t>LIM367</t>
  </si>
  <si>
    <t xml:space="preserve"> Mogalakwena</t>
  </si>
  <si>
    <t>LIM368</t>
  </si>
  <si>
    <t>DC36</t>
  </si>
  <si>
    <t xml:space="preserve"> Waterberg District Municipality</t>
  </si>
  <si>
    <t>LIM471</t>
  </si>
  <si>
    <t xml:space="preserve"> Ephraim Mogale</t>
  </si>
  <si>
    <t>LIM472</t>
  </si>
  <si>
    <t xml:space="preserve"> Elias Motsoaledi</t>
  </si>
  <si>
    <t>LIM473</t>
  </si>
  <si>
    <t xml:space="preserve"> Makhuduthamaga</t>
  </si>
  <si>
    <t>LIM476</t>
  </si>
  <si>
    <t>DC47</t>
  </si>
  <si>
    <t xml:space="preserve"> Sekhukhune District Municipality</t>
  </si>
  <si>
    <t>MPUMALANGA</t>
  </si>
  <si>
    <t>MP301</t>
  </si>
  <si>
    <t>MP302</t>
  </si>
  <si>
    <t>MP303</t>
  </si>
  <si>
    <t>MP304</t>
  </si>
  <si>
    <t>MP305</t>
  </si>
  <si>
    <t>MP306</t>
  </si>
  <si>
    <t>MP307</t>
  </si>
  <si>
    <t>DC30</t>
  </si>
  <si>
    <t>MP311</t>
  </si>
  <si>
    <t>MP312</t>
  </si>
  <si>
    <t>MP313</t>
  </si>
  <si>
    <t>MP314</t>
  </si>
  <si>
    <t>MP315</t>
  </si>
  <si>
    <t>MP316</t>
  </si>
  <si>
    <t>DC31</t>
  </si>
  <si>
    <t>MP321</t>
  </si>
  <si>
    <t>Thaba Chweu</t>
  </si>
  <si>
    <t>MP324</t>
  </si>
  <si>
    <t>Nkomazi</t>
  </si>
  <si>
    <t>MP325</t>
  </si>
  <si>
    <t>Bushbuckridge</t>
  </si>
  <si>
    <t>MP326</t>
  </si>
  <si>
    <t>DC32</t>
  </si>
  <si>
    <t>Ehlanzeni District Municipality</t>
  </si>
  <si>
    <t>NORTHERN CAPE</t>
  </si>
  <si>
    <t>NC061</t>
  </si>
  <si>
    <t xml:space="preserve"> Richtersveld</t>
  </si>
  <si>
    <t>NC062</t>
  </si>
  <si>
    <t xml:space="preserve"> Nama Khoi</t>
  </si>
  <si>
    <t>NC064</t>
  </si>
  <si>
    <t xml:space="preserve"> Kamiesberg</t>
  </si>
  <si>
    <t>NC065</t>
  </si>
  <si>
    <t xml:space="preserve"> Hantam</t>
  </si>
  <si>
    <t>NC066</t>
  </si>
  <si>
    <t xml:space="preserve"> Karoo Hoogland</t>
  </si>
  <si>
    <t>NC067</t>
  </si>
  <si>
    <t xml:space="preserve"> Khâi-Ma</t>
  </si>
  <si>
    <t>DC6</t>
  </si>
  <si>
    <t xml:space="preserve"> Namakwa District Municipality</t>
  </si>
  <si>
    <t>NC071</t>
  </si>
  <si>
    <t xml:space="preserve"> Ubuntu</t>
  </si>
  <si>
    <t>NC072</t>
  </si>
  <si>
    <t xml:space="preserve"> Umsobomvu</t>
  </si>
  <si>
    <t>NC073</t>
  </si>
  <si>
    <t xml:space="preserve"> Emthanjeni</t>
  </si>
  <si>
    <t>NC074</t>
  </si>
  <si>
    <t xml:space="preserve"> Kareeberg</t>
  </si>
  <si>
    <t>NC075</t>
  </si>
  <si>
    <t xml:space="preserve"> Renosterberg</t>
  </si>
  <si>
    <t>NC076</t>
  </si>
  <si>
    <t xml:space="preserve"> Thembelihle</t>
  </si>
  <si>
    <t>NC077</t>
  </si>
  <si>
    <t xml:space="preserve"> Siyathemba</t>
  </si>
  <si>
    <t>NC078</t>
  </si>
  <si>
    <t xml:space="preserve"> Siyancuma</t>
  </si>
  <si>
    <t>DC7</t>
  </si>
  <si>
    <t xml:space="preserve"> Pixley Ka Seme District Municipality</t>
  </si>
  <si>
    <t>NC082</t>
  </si>
  <si>
    <t xml:space="preserve"> !Kai !Garib</t>
  </si>
  <si>
    <t>NC084</t>
  </si>
  <si>
    <t xml:space="preserve"> !Kheis</t>
  </si>
  <si>
    <t>NC085</t>
  </si>
  <si>
    <t xml:space="preserve"> Tsantsabane</t>
  </si>
  <si>
    <t>NC086</t>
  </si>
  <si>
    <t xml:space="preserve"> Kgatelopele</t>
  </si>
  <si>
    <t>NC087</t>
  </si>
  <si>
    <t>DC8</t>
  </si>
  <si>
    <t>NC091</t>
  </si>
  <si>
    <t xml:space="preserve"> Sol Plaatjie</t>
  </si>
  <si>
    <t>NC092</t>
  </si>
  <si>
    <t xml:space="preserve"> Dikgatlong</t>
  </si>
  <si>
    <t>NC093</t>
  </si>
  <si>
    <t xml:space="preserve"> Magareng</t>
  </si>
  <si>
    <t>NC094</t>
  </si>
  <si>
    <t xml:space="preserve"> Phokwane</t>
  </si>
  <si>
    <t>DC9</t>
  </si>
  <si>
    <t xml:space="preserve"> Frances Baard District Municipality</t>
  </si>
  <si>
    <t>NC451</t>
  </si>
  <si>
    <t xml:space="preserve"> Joe Morolong</t>
  </si>
  <si>
    <t>NC452</t>
  </si>
  <si>
    <t xml:space="preserve"> Ga-Segonyana</t>
  </si>
  <si>
    <t>NC453</t>
  </si>
  <si>
    <t xml:space="preserve"> Gamagara</t>
  </si>
  <si>
    <t>DC45</t>
  </si>
  <si>
    <t xml:space="preserve"> John Taolo Gaetsewe District Municipality</t>
  </si>
  <si>
    <t>NORTH WEST</t>
  </si>
  <si>
    <t>NW371</t>
  </si>
  <si>
    <t xml:space="preserve"> Moretele</t>
  </si>
  <si>
    <t>NW372</t>
  </si>
  <si>
    <t xml:space="preserve"> Madibeng</t>
  </si>
  <si>
    <t>NW373</t>
  </si>
  <si>
    <t xml:space="preserve"> Rustenburg</t>
  </si>
  <si>
    <t>NW374</t>
  </si>
  <si>
    <t xml:space="preserve"> Kgetlengrivier</t>
  </si>
  <si>
    <t>NW375</t>
  </si>
  <si>
    <t xml:space="preserve"> Moses Kotane</t>
  </si>
  <si>
    <t>DC37</t>
  </si>
  <si>
    <t xml:space="preserve"> Bojanala Platinum District Municipality</t>
  </si>
  <si>
    <t>NW381</t>
  </si>
  <si>
    <t xml:space="preserve"> Ratlou</t>
  </si>
  <si>
    <t>NW382</t>
  </si>
  <si>
    <t xml:space="preserve"> Tswaing</t>
  </si>
  <si>
    <t>NW383</t>
  </si>
  <si>
    <t xml:space="preserve"> Mafikeng</t>
  </si>
  <si>
    <t>NW384</t>
  </si>
  <si>
    <t xml:space="preserve"> Ditsobotla</t>
  </si>
  <si>
    <t>NW385</t>
  </si>
  <si>
    <t xml:space="preserve"> Ramotshere Moiloa</t>
  </si>
  <si>
    <t>DC38</t>
  </si>
  <si>
    <t xml:space="preserve"> Ngaka Modiri Molema District Municipality</t>
  </si>
  <si>
    <t>NW392</t>
  </si>
  <si>
    <t xml:space="preserve"> Naledi</t>
  </si>
  <si>
    <t>NW393</t>
  </si>
  <si>
    <t xml:space="preserve"> Mamusa</t>
  </si>
  <si>
    <t>NW394</t>
  </si>
  <si>
    <t xml:space="preserve"> Greater Taung</t>
  </si>
  <si>
    <t>NW396</t>
  </si>
  <si>
    <t xml:space="preserve"> Lekwa-Teemane</t>
  </si>
  <si>
    <t>NW397</t>
  </si>
  <si>
    <t>DC39</t>
  </si>
  <si>
    <t xml:space="preserve"> Dr Ruth Segomotsi Mompati District Municipality</t>
  </si>
  <si>
    <t>NW403</t>
  </si>
  <si>
    <t xml:space="preserve"> City of Matlosana</t>
  </si>
  <si>
    <t>NW404</t>
  </si>
  <si>
    <t xml:space="preserve"> Maquassi Hills</t>
  </si>
  <si>
    <t>NW405</t>
  </si>
  <si>
    <t>DC40</t>
  </si>
  <si>
    <t xml:space="preserve"> Dr Kenneth Kaunda District Municipality</t>
  </si>
  <si>
    <t>WESTERN CAPE</t>
  </si>
  <si>
    <t>CPT</t>
  </si>
  <si>
    <t>City of Cape Town</t>
  </si>
  <si>
    <t>WC011</t>
  </si>
  <si>
    <t xml:space="preserve"> Matzikama</t>
  </si>
  <si>
    <t>WC012</t>
  </si>
  <si>
    <t xml:space="preserve"> Cederberg</t>
  </si>
  <si>
    <t>WC013</t>
  </si>
  <si>
    <t xml:space="preserve"> Bergrivier</t>
  </si>
  <si>
    <t>WC014</t>
  </si>
  <si>
    <t xml:space="preserve"> Saldanha Bay</t>
  </si>
  <si>
    <t>WC015</t>
  </si>
  <si>
    <t xml:space="preserve"> Swartland</t>
  </si>
  <si>
    <t>DC1</t>
  </si>
  <si>
    <t xml:space="preserve"> West Coast District Municipality</t>
  </si>
  <si>
    <t>WC022</t>
  </si>
  <si>
    <t xml:space="preserve"> Witzenberg</t>
  </si>
  <si>
    <t>WC023</t>
  </si>
  <si>
    <t xml:space="preserve"> Drakenstein</t>
  </si>
  <si>
    <t>WC024</t>
  </si>
  <si>
    <t xml:space="preserve"> Stellenbosch</t>
  </si>
  <si>
    <t>WC025</t>
  </si>
  <si>
    <t xml:space="preserve"> Breede Valley</t>
  </si>
  <si>
    <t>WC026</t>
  </si>
  <si>
    <t xml:space="preserve"> Langeberg</t>
  </si>
  <si>
    <t>DC2</t>
  </si>
  <si>
    <t xml:space="preserve"> Cape Winelands District Municipality</t>
  </si>
  <si>
    <t>WC031</t>
  </si>
  <si>
    <t xml:space="preserve"> Theewaterskloof</t>
  </si>
  <si>
    <t>WC032</t>
  </si>
  <si>
    <t xml:space="preserve"> Overstrand</t>
  </si>
  <si>
    <t>WC033</t>
  </si>
  <si>
    <t xml:space="preserve"> Cape Agulhas</t>
  </si>
  <si>
    <t>WC034</t>
  </si>
  <si>
    <t xml:space="preserve"> Swellendam</t>
  </si>
  <si>
    <t>DC3</t>
  </si>
  <si>
    <t xml:space="preserve"> Overberg District Municipality</t>
  </si>
  <si>
    <t>WC041</t>
  </si>
  <si>
    <t xml:space="preserve"> Kannaland</t>
  </si>
  <si>
    <t>WC042</t>
  </si>
  <si>
    <t xml:space="preserve"> Hessequa</t>
  </si>
  <si>
    <t>WC043</t>
  </si>
  <si>
    <t xml:space="preserve"> Mossel Bay</t>
  </si>
  <si>
    <t>WC044</t>
  </si>
  <si>
    <t xml:space="preserve"> George</t>
  </si>
  <si>
    <t>WC045</t>
  </si>
  <si>
    <t xml:space="preserve"> Oudtshoorn</t>
  </si>
  <si>
    <t>WC047</t>
  </si>
  <si>
    <t xml:space="preserve"> Bitou</t>
  </si>
  <si>
    <t>WC048</t>
  </si>
  <si>
    <t xml:space="preserve"> Knysna</t>
  </si>
  <si>
    <t>DC4</t>
  </si>
  <si>
    <t>WC051</t>
  </si>
  <si>
    <t xml:space="preserve"> Laingsburg</t>
  </si>
  <si>
    <t>WC052</t>
  </si>
  <si>
    <t xml:space="preserve"> Prince Albert</t>
  </si>
  <si>
    <t>WC053</t>
  </si>
  <si>
    <t xml:space="preserve"> Beaufort West</t>
  </si>
  <si>
    <t>DC5</t>
  </si>
  <si>
    <t xml:space="preserve"> Central Karoo District Municipality</t>
  </si>
  <si>
    <t>Municipalities</t>
  </si>
  <si>
    <t>Components</t>
  </si>
  <si>
    <t>Municipality</t>
  </si>
  <si>
    <t>Total Basic Services Component</t>
  </si>
  <si>
    <t>Total Institutional Component after Revenue Adjustment</t>
  </si>
  <si>
    <t>Total Community Services Component after Revenue Adjustment</t>
  </si>
  <si>
    <t>Final Equitable Share Formula Allocation (excluding RSC levies replacement and special support for councillor remuneration and ward committees)</t>
  </si>
  <si>
    <t xml:space="preserve">Assumed Household Growth Rate </t>
  </si>
  <si>
    <t>Updating with GHS</t>
  </si>
  <si>
    <t>Updating with 2016 CS</t>
  </si>
  <si>
    <t>Percentage difference</t>
  </si>
  <si>
    <t>Percentage change in amount municipalities will receive as a result of updating with Community Survey</t>
  </si>
  <si>
    <t>Allocation weight</t>
  </si>
  <si>
    <t>Percentage difference adjusted</t>
  </si>
  <si>
    <t>Percentage difference weight</t>
  </si>
  <si>
    <t>Combined weight</t>
  </si>
  <si>
    <t>Combined weight rebased</t>
  </si>
  <si>
    <t>Rebase combined weight to ensure all funds are allocated by making it add up to 100%</t>
  </si>
  <si>
    <t>Top-up amount</t>
  </si>
  <si>
    <t>Distributes funds depending on the extent of lose or gain and proportion of municipality's allocation to ensure smooth transition to new allocation</t>
  </si>
  <si>
    <t>The total allocation after phase-in (excluding RSC levies replacement and special support for councillor remuneration and ward committees)</t>
  </si>
  <si>
    <t>Community Survey 2016 data update</t>
  </si>
  <si>
    <t>This is based on the average annual growth rate per municipality between the 2001 Census and 2016 Community Survey and adjusted in line with overall growth per province in the General Household Survey. Where growth rates were negative we have assumed zero growth.</t>
  </si>
  <si>
    <t>Community Survey 2016 data updated by assumed household growth rate</t>
  </si>
  <si>
    <t xml:space="preserve"> Dr Beyers Naude</t>
  </si>
  <si>
    <t xml:space="preserve"> Raymond Mhlaba</t>
  </si>
  <si>
    <t xml:space="preserve"> Enoch Mgijima</t>
  </si>
  <si>
    <t xml:space="preserve"> Walter Sisulu</t>
  </si>
  <si>
    <t xml:space="preserve"> Rand West City</t>
  </si>
  <si>
    <t xml:space="preserve"> Alfred Duma</t>
  </si>
  <si>
    <t xml:space="preserve"> uMhlathuze</t>
  </si>
  <si>
    <t xml:space="preserve"> Mthonjaneni</t>
  </si>
  <si>
    <t xml:space="preserve"> Big Five Hlabisa</t>
  </si>
  <si>
    <t xml:space="preserve"> King Cetshwayo District Municipality</t>
  </si>
  <si>
    <t xml:space="preserve"> Dr Nkosazana Dlamini Zuma</t>
  </si>
  <si>
    <t>City of Mbombela</t>
  </si>
  <si>
    <t xml:space="preserve"> Dawid Kruiper</t>
  </si>
  <si>
    <t xml:space="preserve"> 'A' is a metropolitan, 'B' is a local and 'C' is a district municipality</t>
  </si>
  <si>
    <t>Rebase percentage difference adjusted to add up to 100%</t>
  </si>
  <si>
    <t>(AS - AR) / AR</t>
  </si>
  <si>
    <t>AU/Total AU</t>
  </si>
  <si>
    <t>AS/Total AS</t>
  </si>
  <si>
    <t>AV * AW</t>
  </si>
  <si>
    <t>AX/Total AX</t>
  </si>
  <si>
    <t>(Total AO - Total AQ) * AY</t>
  </si>
  <si>
    <t>AQ + AZ</t>
  </si>
  <si>
    <t>Rounded allocations</t>
  </si>
  <si>
    <t>TOTAL</t>
  </si>
  <si>
    <t>Sarah Baartman District Municipality</t>
  </si>
  <si>
    <t>Amathole District Municipality</t>
  </si>
  <si>
    <t xml:space="preserve"> O.R. Tambo District Municipality</t>
  </si>
  <si>
    <t>City of Ekurhuleni</t>
  </si>
  <si>
    <t>uMdoni</t>
  </si>
  <si>
    <t>uMzumbe</t>
  </si>
  <si>
    <t>uMuziwabantu</t>
  </si>
  <si>
    <t>Ray Nkonyeni</t>
  </si>
  <si>
    <t>Ugu District Municipality</t>
  </si>
  <si>
    <t xml:space="preserve"> Mpofana</t>
  </si>
  <si>
    <t xml:space="preserve"> iMpendle</t>
  </si>
  <si>
    <t xml:space="preserve"> uMgungundlovu District Municipality</t>
  </si>
  <si>
    <t xml:space="preserve"> iNkosi Langalibalele </t>
  </si>
  <si>
    <t xml:space="preserve"> uThukela District Municipality</t>
  </si>
  <si>
    <t xml:space="preserve"> eNdumeni</t>
  </si>
  <si>
    <t xml:space="preserve"> Nquthu</t>
  </si>
  <si>
    <t xml:space="preserve"> uMsinga</t>
  </si>
  <si>
    <t xml:space="preserve"> uMvoti</t>
  </si>
  <si>
    <t xml:space="preserve"> uMzinyathi District Municipality</t>
  </si>
  <si>
    <t xml:space="preserve"> eMadlangeni</t>
  </si>
  <si>
    <t xml:space="preserve"> AbaQulusi</t>
  </si>
  <si>
    <t xml:space="preserve"> uMhlabuyalingana</t>
  </si>
  <si>
    <t xml:space="preserve"> uMkhanyakude District Municipality</t>
  </si>
  <si>
    <t xml:space="preserve"> uMfolozi</t>
  </si>
  <si>
    <t xml:space="preserve"> uBuhlebezwe</t>
  </si>
  <si>
    <t xml:space="preserve"> uMzimkhulu</t>
  </si>
  <si>
    <t xml:space="preserve"> New Municipality (Musina &amp; parts of Mutale)</t>
  </si>
  <si>
    <t xml:space="preserve"> New Municipality (Thulamela &amp; parts of Mutale)</t>
  </si>
  <si>
    <t>Makhado</t>
  </si>
  <si>
    <t>Collins Chabane</t>
  </si>
  <si>
    <t>Vhembe District Municipality</t>
  </si>
  <si>
    <t xml:space="preserve">Blouberg </t>
  </si>
  <si>
    <t>Molemole</t>
  </si>
  <si>
    <t xml:space="preserve">Polokwane </t>
  </si>
  <si>
    <t>Lepele-Nkumpi</t>
  </si>
  <si>
    <t>Capricorn District Municipality</t>
  </si>
  <si>
    <t xml:space="preserve"> Modimolle-Mookgopong</t>
  </si>
  <si>
    <t>Tubatse Fetagomo</t>
  </si>
  <si>
    <t>Chief Albert Luthuli</t>
  </si>
  <si>
    <t>Msukaligwa</t>
  </si>
  <si>
    <t>Mkhondo</t>
  </si>
  <si>
    <t>Dr Pixley ka Isaka Seme</t>
  </si>
  <si>
    <t>Lekwa</t>
  </si>
  <si>
    <t>Dipaleseng</t>
  </si>
  <si>
    <t>Govan Mbeki</t>
  </si>
  <si>
    <t>Gert Sibande District Municipality</t>
  </si>
  <si>
    <t>Victor Khanye</t>
  </si>
  <si>
    <t>Emalahleni</t>
  </si>
  <si>
    <t>Steve Tshwete</t>
  </si>
  <si>
    <t>Emakhazeni</t>
  </si>
  <si>
    <t>Thembisile Hani</t>
  </si>
  <si>
    <t>Dr JS Moroka</t>
  </si>
  <si>
    <t>Nkangala District Municipality</t>
  </si>
  <si>
    <t>Z.F. Mgcawu District Municipality</t>
  </si>
  <si>
    <t xml:space="preserve"> Kagisano-Molopo</t>
  </si>
  <si>
    <t xml:space="preserve"> JB Marks  </t>
  </si>
  <si>
    <t>AT + 16.2%</t>
  </si>
  <si>
    <t>Proportion of amount municipality will receive in 2019/20 relative to the total amount available to allocate in 2019/20</t>
  </si>
  <si>
    <t>Based on 2016 Community Survey data</t>
  </si>
  <si>
    <t>Based on income data from the 2011 Census and HH numbrs from the 2016 Community Survey</t>
  </si>
  <si>
    <t>Community Survey 2016 data updated by assumed household growth rate (assuming same poverty ratio as 2011 Census)</t>
  </si>
  <si>
    <t>Number of households multiplied by monthly allocation, multiplied by 12 to get the annual figure (allocated to metro and district municipalities)</t>
  </si>
  <si>
    <t>Number of households multiplied by monthly allocation, multiplied by 12 to get the annual figure (allocated to local municipalities)</t>
  </si>
  <si>
    <t>Minimum amount municipalities must receive to ensure their allocation is at least 90% of their indicative allocation (published in the 2016 DORA)</t>
  </si>
  <si>
    <t xml:space="preserve">Amount municipalities will receive in 2018/19 if HH numbers updated with with General Household Survey data </t>
  </si>
  <si>
    <t>Amount municipalities will receive in 2018/19 if HH numbers updated with 2016 Community Survey</t>
  </si>
  <si>
    <t>The percentage difference of municipality losing the most is adjusted to zero to ensure that municipality  gets at least 90% of the amount indicated in the 2016 DORA</t>
  </si>
  <si>
    <t>90% Guaranteed amount</t>
  </si>
  <si>
    <t>Based on income data from the 2011 Census and HH numbers from the 2016 Community Survey</t>
  </si>
  <si>
    <t>Percentage of HHs that are poor</t>
  </si>
  <si>
    <t>(using 2011 poor ratio)</t>
  </si>
  <si>
    <t>(using 2011 poor HH ratio)</t>
  </si>
  <si>
    <t>Garden Route District Municipality</t>
  </si>
  <si>
    <t>The annual allowance a municipality receives per councillor (Rands)</t>
  </si>
  <si>
    <t>The amount per councillor multiplied by the number of councillors (Rands)</t>
  </si>
  <si>
    <t>The escalation amount plus the fixed 'base' per municipality. This is a pre-revenue adjustment figure. Revenue adjustment is applied later in the calculation.
(Rands)</t>
  </si>
  <si>
    <t>I*K*12</t>
  </si>
  <si>
    <t>I*L*12</t>
  </si>
  <si>
    <t>I*M*12</t>
  </si>
  <si>
    <t>I*N*12</t>
  </si>
  <si>
    <t>IF S = 1 then 0 IF NOT O    For DMs, sum the value of constituent LMs</t>
  </si>
  <si>
    <t>IF T = 1 then 0 IF NOT P     For DMs, sum the value of constituent LMs</t>
  </si>
  <si>
    <t>IF U = 1 then 0 IF NOT Q    For DMs, sum the value of constituent LMs</t>
  </si>
  <si>
    <t xml:space="preserve"> IF F="C" then V+W+X IF NOT O+P+Q+R-V-W-X)</t>
  </si>
  <si>
    <t>AC*AD</t>
  </si>
  <si>
    <t>AE+AB</t>
  </si>
  <si>
    <t>G*AH*12</t>
  </si>
  <si>
    <t>G*AJ*12</t>
  </si>
  <si>
    <t>IF F="C" then AI,IF F="A"then AI+AK AND IF F='B' then AK</t>
  </si>
  <si>
    <t>(AF + AL)*AN</t>
  </si>
  <si>
    <t>Z+AO</t>
  </si>
  <si>
    <t>Municipal Health and Other District Services Amount per Household</t>
  </si>
  <si>
    <t>Municipal Health and Other District Services Allocated Amount</t>
  </si>
  <si>
    <t>CHECK</t>
  </si>
  <si>
    <t>TOTAL allocation</t>
  </si>
  <si>
    <t xml:space="preserve"> Winnie Madikizela-Mandela</t>
  </si>
  <si>
    <t>2026/27</t>
  </si>
  <si>
    <t>Total</t>
  </si>
  <si>
    <t>CHECKS</t>
  </si>
  <si>
    <t>2027/28</t>
  </si>
  <si>
    <t>Number of Councillors 2021</t>
  </si>
  <si>
    <t>2028/29</t>
  </si>
  <si>
    <t>All councils receive 9.6 million for fixed costs</t>
  </si>
  <si>
    <t>An allocation of R13.48 per household per month</t>
  </si>
  <si>
    <t>A monthly allowance of R120.61 per household per month</t>
  </si>
  <si>
    <t>LGES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</si>
</sst>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3" formatCode="_-* #,##0.00_-;\-* #,##0.00_-;_-* &quot;-&quot;??_-;_-@_-"/>
    <numFmt numFmtId="169" formatCode="_(* #,##0_);_(* \(#,##0\);_(* &quot;-&quot;_);_(@_)"/>
    <numFmt numFmtId="170" formatCode="_(&quot;$&quot;* #,##0.00_);_(&quot;$&quot;* \(#,##0.00\);_(&quot;$&quot;* &quot;-&quot;??_);_(@_)"/>
    <numFmt numFmtId="171" formatCode="_(* #,##0.00_);_(* \(#,##0.00\);_(* &quot;-&quot;??_);_(@_)"/>
    <numFmt numFmtId="172" formatCode="&quot;R&quot;\ #,##0;&quot;R&quot;\ \-#,##0"/>
    <numFmt numFmtId="173" formatCode="_ * #,##0.00_ ;_ * \-#,##0.00_ ;_ * &quot;-&quot;??_ ;_ @_ "/>
    <numFmt numFmtId="174" formatCode="_ * #,##0_ ;_ * \-#,##0_ ;_ * &quot;-&quot;??_ ;_ @_ "/>
    <numFmt numFmtId="175" formatCode="0.0%"/>
    <numFmt numFmtId="176" formatCode="_(* #,##0_);_(* \(#,##0\);_(* &quot;-&quot;??_);_(@_)"/>
    <numFmt numFmtId="177" formatCode="General_)"/>
    <numFmt numFmtId="178" formatCode="dd\-mmm\-yy_)"/>
    <numFmt numFmtId="179" formatCode="#,##0;\-#,##0;&quot;-&quot;"/>
    <numFmt numFmtId="180" formatCode="#,##0.00;\-#,##0.00;&quot;-&quot;"/>
    <numFmt numFmtId="181" formatCode="0.0%;\(0.0%\)"/>
    <numFmt numFmtId="182" formatCode="#,##0%;\-#,##0%;&quot;- &quot;"/>
    <numFmt numFmtId="183" formatCode="&quot;$&quot;#,##0.0"/>
    <numFmt numFmtId="184" formatCode="#,##0.0%;\-#,##0.0%;&quot;- &quot;"/>
    <numFmt numFmtId="185" formatCode="0.000000"/>
    <numFmt numFmtId="186" formatCode="#,##0.00%;\-#,##0.00%;&quot;- &quot;"/>
    <numFmt numFmtId="187" formatCode="0.00000"/>
    <numFmt numFmtId="188" formatCode="#,##0.0;\-#,##0.0;&quot;-&quot;"/>
    <numFmt numFmtId="189" formatCode="&quot;$&quot;#,##0,;\(&quot;$&quot;#,##0,\)"/>
    <numFmt numFmtId="190" formatCode="\$#,##0\ ;\(\$#,##0\)"/>
    <numFmt numFmtId="191" formatCode="&quot;R&quot;#,##0\ ;\(&quot;R&quot;#,##0\)"/>
    <numFmt numFmtId="192" formatCode="0.0"/>
    <numFmt numFmtId="193" formatCode="_ [$€-2]\ * #,##0.00_ ;_ [$€-2]\ * \-#,##0.00_ ;_ [$€-2]\ * &quot;-&quot;??_ "/>
    <numFmt numFmtId="194" formatCode="#,#00"/>
    <numFmt numFmtId="195" formatCode="_(&quot;R$&quot;* #,##0_);_(&quot;R$&quot;* \(#,##0\);_(&quot;R$&quot;* &quot;-&quot;_);_(@_)"/>
    <numFmt numFmtId="196" formatCode="_(&quot;R$&quot;* #,##0.00_);_(&quot;R$&quot;* \(#,##0.00\);_(&quot;R$&quot;* &quot;-&quot;??_);_(@_)"/>
    <numFmt numFmtId="197" formatCode="\$#,"/>
    <numFmt numFmtId="198" formatCode="d/m/yy"/>
    <numFmt numFmtId="199" formatCode="[Red]0%;[Red]\(0%\)"/>
    <numFmt numFmtId="200" formatCode="d/m/yy\ h:mm"/>
    <numFmt numFmtId="201" formatCode="0%;\(0%\)"/>
    <numFmt numFmtId="202" formatCode="%#,#00"/>
    <numFmt numFmtId="203" formatCode="#.##000"/>
    <numFmt numFmtId="204" formatCode="#,##0.000000"/>
    <numFmt numFmtId="205" formatCode="0.0000000"/>
    <numFmt numFmtId="206" formatCode="\ \ @"/>
    <numFmt numFmtId="207" formatCode="0.00000000"/>
    <numFmt numFmtId="208" formatCode="\ \ \ \ @"/>
    <numFmt numFmtId="209" formatCode="#.##0,"/>
    <numFmt numFmtId="210" formatCode="_-&quot;£&quot;* #,##0_-;\-&quot;£&quot;* #,##0_-;_-&quot;£&quot;* &quot;-&quot;_-;_-@_-"/>
    <numFmt numFmtId="211" formatCode="_-&quot;£&quot;* #,##0.00_-;\-&quot;£&quot;* #,##0.00_-;_-&quot;£&quot;* &quot;-&quot;??_-;_-@_-"/>
    <numFmt numFmtId="212" formatCode="&quot;Z$&quot;#,##0.00"/>
    <numFmt numFmtId="213" formatCode="0.0000%"/>
    <numFmt numFmtId="221" formatCode="_ * #,##0.000000000_ ;_ * \-#,##0.000000000_ ;_ * &quot;-&quot;??_ ;_ @_ "/>
  </numFmts>
  <fonts count="92">
    <font>
      <sz val="11"/>
      <color theme="1"/>
      <name val="Calibri"/>
      <family val="2"/>
      <scheme val="minor"/>
    </font>
    <font>
      <sz val="11"/>
      <color indexed="8"/>
      <name val="Calibri"/>
      <family val="2"/>
    </font>
    <font>
      <b/>
      <sz val="11"/>
      <color indexed="8"/>
      <name val="Calibri"/>
      <family val="2"/>
    </font>
    <font>
      <sz val="10"/>
      <name val="Arial"/>
      <family val="2"/>
    </font>
    <font>
      <sz val="8"/>
      <name val="Arial"/>
      <family val="2"/>
    </font>
    <font>
      <sz val="10"/>
      <name val="MS Sans Serif"/>
      <family val="2"/>
    </font>
    <font>
      <b/>
      <sz val="10"/>
      <name val="Arial"/>
      <family val="2"/>
    </font>
    <font>
      <i/>
      <sz val="10"/>
      <name val="Arial"/>
      <family val="2"/>
    </font>
    <font>
      <b/>
      <sz val="18"/>
      <color indexed="8"/>
      <name val="Calibri"/>
      <family val="2"/>
    </font>
    <font>
      <sz val="10"/>
      <color indexed="8"/>
      <name val="Arial"/>
      <family val="2"/>
    </font>
    <font>
      <i/>
      <sz val="10"/>
      <color indexed="8"/>
      <name val="Arial"/>
      <family val="2"/>
    </font>
    <font>
      <b/>
      <sz val="10"/>
      <color indexed="8"/>
      <name val="Arial"/>
      <family val="2"/>
    </font>
    <font>
      <b/>
      <sz val="22"/>
      <color indexed="8"/>
      <name val="Arial"/>
      <family val="2"/>
    </font>
    <font>
      <b/>
      <sz val="22"/>
      <color indexed="8"/>
      <name val="Calibri"/>
      <family val="2"/>
    </font>
    <font>
      <sz val="10"/>
      <name val="Arial Narrow"/>
      <family val="2"/>
    </font>
    <font>
      <sz val="11"/>
      <color indexed="9"/>
      <name val="Calibri"/>
      <family val="2"/>
    </font>
    <font>
      <sz val="10"/>
      <name val="Times New Roman"/>
      <family val="1"/>
    </font>
    <font>
      <sz val="11"/>
      <color indexed="20"/>
      <name val="Calibri"/>
      <family val="2"/>
    </font>
    <font>
      <sz val="8"/>
      <name val="SwitzerlandLight"/>
    </font>
    <font>
      <sz val="7"/>
      <name val="Times New Roman"/>
      <family val="1"/>
    </font>
    <font>
      <sz val="1"/>
      <color indexed="8"/>
      <name val="Courier"/>
      <family val="3"/>
    </font>
    <font>
      <i/>
      <sz val="1"/>
      <color indexed="8"/>
      <name val="Courier"/>
      <family val="3"/>
    </font>
    <font>
      <b/>
      <sz val="11"/>
      <color indexed="52"/>
      <name val="Calibri"/>
      <family val="2"/>
    </font>
    <font>
      <b/>
      <sz val="11"/>
      <color indexed="9"/>
      <name val="Calibri"/>
      <family val="2"/>
    </font>
    <font>
      <sz val="12"/>
      <name val="Arial"/>
      <family val="2"/>
    </font>
    <font>
      <sz val="11"/>
      <color indexed="8"/>
      <name val="Serifa BT"/>
      <family val="2"/>
    </font>
    <font>
      <sz val="9"/>
      <name val="Arial"/>
      <family val="2"/>
    </font>
    <font>
      <sz val="9"/>
      <name val="Tms Rmn"/>
    </font>
    <font>
      <sz val="10"/>
      <color indexed="12"/>
      <name val="Arial"/>
      <family val="2"/>
    </font>
    <font>
      <i/>
      <sz val="11"/>
      <color indexed="23"/>
      <name val="Calibri"/>
      <family val="2"/>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sz val="11"/>
      <color indexed="17"/>
      <name val="Calibri"/>
      <family val="2"/>
    </font>
    <font>
      <b/>
      <sz val="12"/>
      <name val="Arial"/>
      <family val="2"/>
    </font>
    <font>
      <b/>
      <sz val="15"/>
      <color indexed="56"/>
      <name val="Calibri"/>
      <family val="2"/>
    </font>
    <font>
      <b/>
      <sz val="18"/>
      <name val="Arial"/>
      <family val="2"/>
    </font>
    <font>
      <b/>
      <sz val="13"/>
      <color indexed="56"/>
      <name val="Calibri"/>
      <family val="2"/>
    </font>
    <font>
      <b/>
      <sz val="11"/>
      <color indexed="56"/>
      <name val="Calibri"/>
      <family val="2"/>
    </font>
    <font>
      <u/>
      <sz val="11"/>
      <color indexed="12"/>
      <name val="Calibri"/>
      <family val="2"/>
    </font>
    <font>
      <u/>
      <sz val="12"/>
      <color indexed="12"/>
      <name val="Times New Roman"/>
      <family val="1"/>
    </font>
    <font>
      <u/>
      <sz val="10"/>
      <color indexed="12"/>
      <name val="Arial"/>
      <family val="2"/>
    </font>
    <font>
      <u/>
      <sz val="10"/>
      <color indexed="36"/>
      <name val="Arial"/>
      <family val="2"/>
    </font>
    <font>
      <sz val="9"/>
      <name val="Times New Roman"/>
      <family val="1"/>
    </font>
    <font>
      <sz val="11"/>
      <color indexed="62"/>
      <name val="Calibri"/>
      <family val="2"/>
    </font>
    <font>
      <sz val="10"/>
      <color indexed="14"/>
      <name val="Arial"/>
      <family val="2"/>
    </font>
    <font>
      <sz val="11"/>
      <color indexed="52"/>
      <name val="Calibri"/>
      <family val="2"/>
    </font>
    <font>
      <sz val="11"/>
      <color indexed="60"/>
      <name val="Calibri"/>
      <family val="2"/>
    </font>
    <font>
      <sz val="8"/>
      <name val="Arial Narrow"/>
      <family val="2"/>
    </font>
    <font>
      <b/>
      <sz val="14"/>
      <name val="Arial"/>
      <family val="2"/>
    </font>
    <font>
      <b/>
      <sz val="11"/>
      <color indexed="63"/>
      <name val="Calibri"/>
      <family val="2"/>
    </font>
    <font>
      <sz val="10"/>
      <color indexed="10"/>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56"/>
      <name val="Cambria"/>
      <family val="2"/>
    </font>
    <font>
      <b/>
      <sz val="1"/>
      <color indexed="8"/>
      <name val="Courier"/>
      <family val="3"/>
    </font>
    <font>
      <sz val="11"/>
      <color indexed="10"/>
      <name val="Calibri"/>
      <family val="2"/>
    </font>
    <font>
      <b/>
      <i/>
      <sz val="10"/>
      <name val="Arial"/>
      <family val="2"/>
    </font>
    <font>
      <b/>
      <i/>
      <sz val="10"/>
      <color indexed="8"/>
      <name val="Arial"/>
      <family val="2"/>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font>
    <font>
      <sz val="10"/>
      <color theme="1"/>
      <name val="Arial"/>
      <family val="2"/>
    </font>
    <font>
      <sz val="11"/>
      <color theme="1"/>
      <name val="Serifa BT"/>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rgb="FFFF0000"/>
      <name val="Calibri"/>
      <family val="2"/>
      <scheme val="minor"/>
    </font>
    <font>
      <b/>
      <sz val="22"/>
      <color theme="0"/>
      <name val="Arial"/>
      <family val="2"/>
    </font>
    <font>
      <b/>
      <sz val="10"/>
      <color theme="0"/>
      <name val="Arial"/>
      <family val="2"/>
    </font>
    <font>
      <b/>
      <sz val="10"/>
      <color theme="3"/>
      <name val="Arial"/>
      <family val="2"/>
    </font>
    <font>
      <sz val="10"/>
      <color rgb="FFFF0000"/>
      <name val="Arial"/>
      <family val="2"/>
    </font>
    <font>
      <b/>
      <sz val="10"/>
      <color rgb="FFC00000"/>
      <name val="Arial"/>
      <family val="2"/>
    </font>
  </fonts>
  <fills count="7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8"/>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5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00000"/>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style="medium">
        <color indexed="64"/>
      </right>
      <top/>
      <bottom/>
      <diagonal/>
    </border>
    <border>
      <left/>
      <right/>
      <top style="thin">
        <color indexed="62"/>
      </top>
      <bottom style="double">
        <color indexed="62"/>
      </bottom>
      <diagonal/>
    </border>
    <border>
      <left/>
      <right/>
      <top style="thin">
        <color indexed="8"/>
      </top>
      <bottom style="double">
        <color indexed="8"/>
      </bottom>
      <diagonal/>
    </border>
    <border>
      <left/>
      <right/>
      <top style="double">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467">
    <xf numFmtId="0" fontId="0" fillId="0" borderId="0"/>
    <xf numFmtId="0" fontId="1" fillId="2" borderId="0" applyNumberFormat="0" applyBorder="0" applyAlignment="0" applyProtection="0"/>
    <xf numFmtId="0" fontId="1" fillId="2"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66" fillId="50" borderId="0" applyNumberFormat="0" applyBorder="0" applyAlignment="0" applyProtection="0"/>
    <xf numFmtId="0" fontId="66" fillId="5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66" fillId="53" borderId="0" applyNumberFormat="0" applyBorder="0" applyAlignment="0" applyProtection="0"/>
    <xf numFmtId="0" fontId="66" fillId="5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66" fillId="54" borderId="0" applyNumberFormat="0" applyBorder="0" applyAlignment="0" applyProtection="0"/>
    <xf numFmtId="0" fontId="66" fillId="5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66" fillId="57" borderId="0" applyNumberFormat="0" applyBorder="0" applyAlignment="0" applyProtection="0"/>
    <xf numFmtId="0" fontId="66" fillId="5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66" fillId="58" borderId="0" applyNumberFormat="0" applyBorder="0" applyAlignment="0" applyProtection="0"/>
    <xf numFmtId="0" fontId="66" fillId="5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67" fillId="62" borderId="0" applyNumberFormat="0" applyBorder="0" applyAlignment="0" applyProtection="0"/>
    <xf numFmtId="0" fontId="67" fillId="6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77" fontId="18" fillId="0" borderId="0">
      <alignment vertical="top"/>
    </xf>
    <xf numFmtId="177" fontId="19" fillId="0" borderId="0">
      <alignment horizontal="right"/>
    </xf>
    <xf numFmtId="2" fontId="20" fillId="0" borderId="0">
      <protection locked="0"/>
    </xf>
    <xf numFmtId="2" fontId="21" fillId="0" borderId="0">
      <protection locked="0"/>
    </xf>
    <xf numFmtId="178" fontId="3" fillId="0" borderId="0" applyFill="0" applyBorder="0" applyAlignment="0"/>
    <xf numFmtId="178" fontId="3" fillId="0" borderId="0" applyFill="0" applyBorder="0" applyAlignment="0"/>
    <xf numFmtId="179" fontId="9" fillId="0" borderId="0" applyFill="0" applyBorder="0" applyAlignment="0"/>
    <xf numFmtId="177" fontId="3" fillId="0" borderId="0" applyFill="0" applyBorder="0" applyAlignment="0"/>
    <xf numFmtId="177" fontId="3" fillId="0" borderId="0" applyFill="0" applyBorder="0" applyAlignment="0"/>
    <xf numFmtId="180" fontId="9" fillId="0" borderId="0" applyFill="0" applyBorder="0" applyAlignment="0"/>
    <xf numFmtId="181" fontId="3" fillId="0" borderId="0" applyFill="0" applyBorder="0" applyAlignment="0"/>
    <xf numFmtId="181" fontId="3" fillId="0" borderId="0" applyFill="0" applyBorder="0" applyAlignment="0"/>
    <xf numFmtId="182" fontId="9" fillId="0" borderId="0" applyFill="0" applyBorder="0" applyAlignment="0"/>
    <xf numFmtId="183" fontId="3" fillId="0" borderId="0" applyFill="0" applyBorder="0" applyAlignment="0"/>
    <xf numFmtId="183" fontId="3" fillId="0" borderId="0" applyFill="0" applyBorder="0" applyAlignment="0"/>
    <xf numFmtId="184" fontId="9" fillId="0" borderId="0" applyFill="0" applyBorder="0" applyAlignment="0"/>
    <xf numFmtId="185" fontId="3" fillId="0" borderId="0" applyFill="0" applyBorder="0" applyAlignment="0"/>
    <xf numFmtId="185" fontId="3" fillId="0" borderId="0" applyFill="0" applyBorder="0" applyAlignment="0"/>
    <xf numFmtId="186" fontId="9" fillId="0" borderId="0" applyFill="0" applyBorder="0" applyAlignment="0"/>
    <xf numFmtId="178" fontId="3" fillId="0" borderId="0" applyFill="0" applyBorder="0" applyAlignment="0"/>
    <xf numFmtId="178" fontId="3" fillId="0" borderId="0" applyFill="0" applyBorder="0" applyAlignment="0"/>
    <xf numFmtId="179" fontId="9" fillId="0" borderId="0" applyFill="0" applyBorder="0" applyAlignment="0"/>
    <xf numFmtId="187" fontId="3" fillId="0" borderId="0" applyFill="0" applyBorder="0" applyAlignment="0"/>
    <xf numFmtId="187" fontId="3" fillId="0" borderId="0" applyFill="0" applyBorder="0" applyAlignment="0"/>
    <xf numFmtId="188" fontId="9" fillId="0" borderId="0" applyFill="0" applyBorder="0" applyAlignment="0"/>
    <xf numFmtId="177" fontId="3" fillId="0" borderId="0" applyFill="0" applyBorder="0" applyAlignment="0"/>
    <xf numFmtId="177" fontId="3" fillId="0" borderId="0" applyFill="0" applyBorder="0" applyAlignment="0"/>
    <xf numFmtId="180" fontId="9" fillId="0" borderId="0" applyFill="0" applyBorder="0" applyAlignment="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68" fillId="63" borderId="42" applyNumberFormat="0" applyAlignment="0" applyProtection="0"/>
    <xf numFmtId="0" fontId="68" fillId="63" borderId="42"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69" fillId="64" borderId="43" applyNumberFormat="0" applyAlignment="0" applyProtection="0"/>
    <xf numFmtId="0" fontId="69" fillId="64" borderId="43"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171" fontId="65"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24"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4"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3" fontId="1" fillId="0" borderId="0" applyFont="0" applyFill="0" applyBorder="0" applyAlignment="0" applyProtection="0"/>
    <xf numFmtId="171" fontId="1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3" fontId="1"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3" fontId="9" fillId="0" borderId="0" applyFont="0" applyFill="0" applyBorder="0" applyAlignment="0" applyProtection="0"/>
    <xf numFmtId="171" fontId="14"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43" fontId="25" fillId="0" borderId="0" applyFont="0" applyFill="0" applyBorder="0" applyAlignment="0" applyProtection="0"/>
    <xf numFmtId="173" fontId="9"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3" fillId="0" borderId="0" applyFont="0" applyFill="0" applyBorder="0" applyAlignment="0" applyProtection="0"/>
    <xf numFmtId="43" fontId="2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1" fontId="24" fillId="0" borderId="0" applyFont="0" applyFill="0" applyBorder="0" applyAlignment="0" applyProtection="0"/>
    <xf numFmtId="173" fontId="1" fillId="0" borderId="0" applyFont="0" applyFill="0" applyBorder="0" applyAlignment="0" applyProtection="0"/>
    <xf numFmtId="173" fontId="3" fillId="0" borderId="0" applyFont="0" applyFill="0" applyBorder="0" applyAlignment="0" applyProtection="0"/>
    <xf numFmtId="171" fontId="14"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1" fontId="14" fillId="0" borderId="0" applyFont="0" applyFill="0" applyBorder="0" applyAlignment="0" applyProtection="0"/>
    <xf numFmtId="173" fontId="26"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1" fontId="14" fillId="0" borderId="0" applyFont="0" applyFill="0" applyBorder="0" applyAlignment="0" applyProtection="0"/>
    <xf numFmtId="173" fontId="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1" fontId="14" fillId="0" borderId="0" applyFont="0" applyFill="0" applyBorder="0" applyAlignment="0" applyProtection="0"/>
    <xf numFmtId="171" fontId="3" fillId="0" borderId="0" applyFont="0" applyFill="0" applyBorder="0" applyAlignment="0" applyProtection="0"/>
    <xf numFmtId="17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22" borderId="0" applyFont="0" applyFill="0" applyBorder="0" applyAlignment="0" applyProtection="0"/>
    <xf numFmtId="3" fontId="3" fillId="0" borderId="0" applyFont="0" applyFill="0" applyBorder="0" applyAlignment="0" applyProtection="0"/>
    <xf numFmtId="189"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80"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190" fontId="3" fillId="22"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2" fontId="20" fillId="0" borderId="0">
      <protection locked="0"/>
    </xf>
    <xf numFmtId="0" fontId="3" fillId="0" borderId="0" applyFont="0" applyFill="0" applyBorder="0" applyAlignment="0" applyProtection="0"/>
    <xf numFmtId="0" fontId="3" fillId="0" borderId="0" applyFont="0" applyFill="0" applyBorder="0" applyAlignment="0" applyProtection="0"/>
    <xf numFmtId="0" fontId="24" fillId="0" borderId="0" applyFill="0" applyBorder="0" applyAlignment="0" applyProtection="0"/>
    <xf numFmtId="0" fontId="3" fillId="0" borderId="0" applyFont="0" applyFill="0" applyBorder="0" applyAlignment="0" applyProtection="0"/>
    <xf numFmtId="0" fontId="24" fillId="22" borderId="0" applyFill="0" applyBorder="0" applyAlignment="0" applyProtection="0"/>
    <xf numFmtId="14" fontId="9" fillId="0" borderId="0" applyFill="0" applyBorder="0" applyAlignment="0"/>
    <xf numFmtId="0"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92" fontId="27" fillId="0" borderId="0"/>
    <xf numFmtId="178" fontId="3" fillId="0" borderId="0" applyFill="0" applyBorder="0" applyAlignment="0"/>
    <xf numFmtId="178" fontId="3" fillId="0" borderId="0" applyFill="0" applyBorder="0" applyAlignment="0"/>
    <xf numFmtId="179" fontId="28" fillId="0" borderId="0" applyFill="0" applyBorder="0" applyAlignment="0"/>
    <xf numFmtId="177" fontId="3" fillId="0" borderId="0" applyFill="0" applyBorder="0" applyAlignment="0"/>
    <xf numFmtId="177" fontId="3" fillId="0" borderId="0" applyFill="0" applyBorder="0" applyAlignment="0"/>
    <xf numFmtId="180" fontId="28" fillId="0" borderId="0" applyFill="0" applyBorder="0" applyAlignment="0"/>
    <xf numFmtId="178" fontId="3" fillId="0" borderId="0" applyFill="0" applyBorder="0" applyAlignment="0"/>
    <xf numFmtId="178" fontId="3" fillId="0" borderId="0" applyFill="0" applyBorder="0" applyAlignment="0"/>
    <xf numFmtId="179" fontId="28" fillId="0" borderId="0" applyFill="0" applyBorder="0" applyAlignment="0"/>
    <xf numFmtId="187" fontId="3" fillId="0" borderId="0" applyFill="0" applyBorder="0" applyAlignment="0"/>
    <xf numFmtId="187" fontId="3" fillId="0" borderId="0" applyFill="0" applyBorder="0" applyAlignment="0"/>
    <xf numFmtId="188" fontId="28" fillId="0" borderId="0" applyFill="0" applyBorder="0" applyAlignment="0"/>
    <xf numFmtId="177" fontId="3" fillId="0" borderId="0" applyFill="0" applyBorder="0" applyAlignment="0"/>
    <xf numFmtId="177" fontId="3" fillId="0" borderId="0" applyFill="0" applyBorder="0" applyAlignment="0"/>
    <xf numFmtId="180" fontId="28" fillId="0" borderId="0" applyFill="0" applyBorder="0" applyAlignment="0"/>
    <xf numFmtId="193" fontId="26"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Protection="0"/>
    <xf numFmtId="0" fontId="4" fillId="0" borderId="0" applyProtection="0"/>
    <xf numFmtId="0" fontId="4" fillId="0" borderId="0" applyProtection="0"/>
    <xf numFmtId="0" fontId="31" fillId="0" borderId="0" applyProtection="0"/>
    <xf numFmtId="0" fontId="31" fillId="0" borderId="0" applyProtection="0"/>
    <xf numFmtId="0" fontId="32" fillId="0" borderId="0" applyProtection="0"/>
    <xf numFmtId="0" fontId="33" fillId="0" borderId="0" applyProtection="0"/>
    <xf numFmtId="0" fontId="34" fillId="0" borderId="0" applyProtection="0"/>
    <xf numFmtId="0" fontId="35" fillId="0" borderId="0" applyProtection="0"/>
    <xf numFmtId="2" fontId="3" fillId="0" borderId="0" applyFont="0" applyFill="0" applyBorder="0" applyAlignment="0" applyProtection="0"/>
    <xf numFmtId="2" fontId="3" fillId="0" borderId="0" applyFont="0" applyFill="0" applyBorder="0" applyAlignment="0" applyProtection="0"/>
    <xf numFmtId="2" fontId="24" fillId="0" borderId="0" applyFill="0" applyBorder="0" applyAlignment="0" applyProtection="0"/>
    <xf numFmtId="2" fontId="3" fillId="0" borderId="0" applyFont="0" applyFill="0" applyBorder="0" applyAlignment="0" applyProtection="0"/>
    <xf numFmtId="2" fontId="24" fillId="22" borderId="0" applyFill="0" applyBorder="0" applyAlignment="0" applyProtection="0"/>
    <xf numFmtId="194" fontId="20" fillId="0" borderId="0">
      <protection locked="0"/>
    </xf>
    <xf numFmtId="0" fontId="36" fillId="4" borderId="0" applyNumberFormat="0" applyBorder="0" applyAlignment="0" applyProtection="0"/>
    <xf numFmtId="0" fontId="36" fillId="4" borderId="0" applyNumberFormat="0" applyBorder="0" applyAlignment="0" applyProtection="0"/>
    <xf numFmtId="0" fontId="71" fillId="65" borderId="0" applyNumberFormat="0" applyBorder="0" applyAlignment="0" applyProtection="0"/>
    <xf numFmtId="0" fontId="71" fillId="65"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38" fontId="4" fillId="23" borderId="0" applyNumberFormat="0" applyBorder="0" applyAlignment="0" applyProtection="0"/>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3" applyNumberFormat="0" applyAlignment="0" applyProtection="0">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7" fillId="0" borderId="4">
      <alignment horizontal="left" vertical="center"/>
    </xf>
    <xf numFmtId="0" fontId="38" fillId="0" borderId="5" applyNumberFormat="0" applyFill="0" applyAlignment="0" applyProtection="0"/>
    <xf numFmtId="0" fontId="38" fillId="0" borderId="5" applyNumberFormat="0" applyFill="0" applyAlignment="0" applyProtection="0"/>
    <xf numFmtId="0" fontId="72" fillId="0" borderId="44" applyNumberFormat="0" applyFill="0" applyAlignment="0" applyProtection="0"/>
    <xf numFmtId="0" fontId="72" fillId="0" borderId="44" applyNumberFormat="0" applyFill="0" applyAlignment="0" applyProtection="0"/>
    <xf numFmtId="0" fontId="39" fillId="0" borderId="0" applyNumberFormat="0" applyFill="0" applyBorder="0" applyAlignment="0" applyProtection="0"/>
    <xf numFmtId="0" fontId="38" fillId="0" borderId="5" applyNumberFormat="0" applyFill="0" applyAlignment="0" applyProtection="0"/>
    <xf numFmtId="0" fontId="39" fillId="0" borderId="0" applyNumberFormat="0" applyFill="0" applyBorder="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40" fillId="0" borderId="6" applyNumberFormat="0" applyFill="0" applyAlignment="0" applyProtection="0"/>
    <xf numFmtId="0" fontId="40" fillId="0" borderId="6" applyNumberFormat="0" applyFill="0" applyAlignment="0" applyProtection="0"/>
    <xf numFmtId="0" fontId="73" fillId="0" borderId="45" applyNumberFormat="0" applyFill="0" applyAlignment="0" applyProtection="0"/>
    <xf numFmtId="0" fontId="73" fillId="0" borderId="45" applyNumberFormat="0" applyFill="0" applyAlignment="0" applyProtection="0"/>
    <xf numFmtId="0" fontId="37" fillId="0" borderId="0" applyNumberFormat="0" applyFill="0" applyBorder="0" applyAlignment="0" applyProtection="0"/>
    <xf numFmtId="0" fontId="37" fillId="22" borderId="0" applyNumberFormat="0" applyFill="0" applyBorder="0" applyAlignment="0" applyProtection="0"/>
    <xf numFmtId="0" fontId="40" fillId="0" borderId="6" applyNumberFormat="0" applyFill="0" applyAlignment="0" applyProtection="0"/>
    <xf numFmtId="0" fontId="37" fillId="0" borderId="0" applyNumberFormat="0" applyFill="0" applyBorder="0" applyAlignment="0" applyProtection="0"/>
    <xf numFmtId="0" fontId="40" fillId="0" borderId="6" applyNumberFormat="0" applyFill="0" applyAlignment="0" applyProtection="0"/>
    <xf numFmtId="0" fontId="40" fillId="0" borderId="6"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7" applyNumberFormat="0" applyFill="0" applyAlignment="0" applyProtection="0"/>
    <xf numFmtId="0" fontId="74" fillId="0" borderId="46" applyNumberFormat="0" applyFill="0" applyAlignment="0" applyProtection="0"/>
    <xf numFmtId="0" fontId="74" fillId="0" borderId="46" applyNumberFormat="0" applyFill="0" applyAlignment="0" applyProtection="0"/>
    <xf numFmtId="0" fontId="41" fillId="0" borderId="7" applyNumberFormat="0" applyFill="0" applyAlignment="0" applyProtection="0"/>
    <xf numFmtId="0" fontId="41" fillId="0" borderId="7" applyNumberFormat="0" applyFill="0" applyAlignment="0" applyProtection="0"/>
    <xf numFmtId="0" fontId="41" fillId="0" borderId="7"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22" borderId="0" applyNumberFormat="0" applyFill="0" applyBorder="0" applyAlignment="0" applyProtection="0"/>
    <xf numFmtId="0" fontId="39" fillId="22" borderId="0" applyNumberFormat="0" applyFill="0" applyBorder="0" applyAlignment="0" applyProtection="0"/>
    <xf numFmtId="0" fontId="37" fillId="22" borderId="0" applyNumberFormat="0" applyFill="0" applyBorder="0" applyAlignment="0" applyProtection="0"/>
    <xf numFmtId="0" fontId="37" fillId="22" borderId="0" applyNumberFormat="0" applyFill="0" applyBorder="0" applyAlignment="0" applyProtection="0"/>
    <xf numFmtId="0" fontId="37" fillId="0" borderId="0" applyNumberFormat="0" applyFill="0" applyBorder="0" applyAlignment="0" applyProtection="0"/>
    <xf numFmtId="0" fontId="37" fillId="22" borderId="0" applyNumberFormat="0" applyFill="0" applyBorder="0" applyAlignment="0" applyProtection="0"/>
    <xf numFmtId="0" fontId="75"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3" fontId="46" fillId="0" borderId="0" applyFont="0" applyFill="0" applyBorder="0" applyAlignment="0" applyProtection="0"/>
    <xf numFmtId="10" fontId="4" fillId="24" borderId="8" applyNumberFormat="0" applyBorder="0" applyAlignment="0" applyProtection="0"/>
    <xf numFmtId="10" fontId="4" fillId="24" borderId="8" applyNumberFormat="0" applyBorder="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76" fillId="66" borderId="42" applyNumberFormat="0" applyAlignment="0" applyProtection="0"/>
    <xf numFmtId="0" fontId="76" fillId="66" borderId="42"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0" fontId="47" fillId="7" borderId="1" applyNumberFormat="0" applyAlignment="0" applyProtection="0"/>
    <xf numFmtId="178" fontId="3" fillId="0" borderId="0" applyFill="0" applyBorder="0" applyAlignment="0"/>
    <xf numFmtId="178" fontId="3" fillId="0" borderId="0" applyFill="0" applyBorder="0" applyAlignment="0"/>
    <xf numFmtId="179" fontId="48" fillId="0" borderId="0" applyFill="0" applyBorder="0" applyAlignment="0"/>
    <xf numFmtId="177" fontId="3" fillId="0" borderId="0" applyFill="0" applyBorder="0" applyAlignment="0"/>
    <xf numFmtId="177" fontId="3" fillId="0" borderId="0" applyFill="0" applyBorder="0" applyAlignment="0"/>
    <xf numFmtId="180" fontId="48" fillId="0" borderId="0" applyFill="0" applyBorder="0" applyAlignment="0"/>
    <xf numFmtId="178" fontId="3" fillId="0" borderId="0" applyFill="0" applyBorder="0" applyAlignment="0"/>
    <xf numFmtId="178" fontId="3" fillId="0" borderId="0" applyFill="0" applyBorder="0" applyAlignment="0"/>
    <xf numFmtId="179" fontId="48" fillId="0" borderId="0" applyFill="0" applyBorder="0" applyAlignment="0"/>
    <xf numFmtId="187" fontId="3" fillId="0" borderId="0" applyFill="0" applyBorder="0" applyAlignment="0"/>
    <xf numFmtId="187" fontId="3" fillId="0" borderId="0" applyFill="0" applyBorder="0" applyAlignment="0"/>
    <xf numFmtId="188" fontId="48" fillId="0" borderId="0" applyFill="0" applyBorder="0" applyAlignment="0"/>
    <xf numFmtId="177" fontId="3" fillId="0" borderId="0" applyFill="0" applyBorder="0" applyAlignment="0"/>
    <xf numFmtId="177" fontId="3" fillId="0" borderId="0" applyFill="0" applyBorder="0" applyAlignment="0"/>
    <xf numFmtId="180" fontId="48" fillId="0" borderId="0" applyFill="0" applyBorder="0" applyAlignment="0"/>
    <xf numFmtId="0" fontId="49" fillId="0" borderId="9" applyNumberFormat="0" applyFill="0" applyAlignment="0" applyProtection="0"/>
    <xf numFmtId="0" fontId="49" fillId="0" borderId="9" applyNumberFormat="0" applyFill="0" applyAlignment="0" applyProtection="0"/>
    <xf numFmtId="0" fontId="77" fillId="0" borderId="47" applyNumberFormat="0" applyFill="0" applyAlignment="0" applyProtection="0"/>
    <xf numFmtId="0" fontId="77" fillId="0" borderId="47"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195" fontId="3" fillId="0" borderId="0" applyFont="0" applyFill="0" applyBorder="0" applyAlignment="0" applyProtection="0"/>
    <xf numFmtId="196" fontId="3" fillId="0" borderId="0" applyFont="0" applyFill="0" applyBorder="0" applyAlignment="0" applyProtection="0"/>
    <xf numFmtId="197" fontId="20" fillId="0" borderId="0">
      <protection locked="0"/>
    </xf>
    <xf numFmtId="0" fontId="3" fillId="0" borderId="0" applyFont="0" applyFill="0" applyBorder="0" applyAlignment="0" applyProtection="0"/>
    <xf numFmtId="170" fontId="3" fillId="0" borderId="0" applyFont="0" applyFill="0" applyBorder="0" applyAlignment="0" applyProtection="0"/>
    <xf numFmtId="0" fontId="50" fillId="25" borderId="0" applyNumberFormat="0" applyBorder="0" applyAlignment="0" applyProtection="0"/>
    <xf numFmtId="0" fontId="50" fillId="25" borderId="0" applyNumberFormat="0" applyBorder="0" applyAlignment="0" applyProtection="0"/>
    <xf numFmtId="0" fontId="78" fillId="67" borderId="0" applyNumberFormat="0" applyBorder="0" applyAlignment="0" applyProtection="0"/>
    <xf numFmtId="0" fontId="78" fillId="67"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198" fontId="3" fillId="0" borderId="0"/>
    <xf numFmtId="198" fontId="3" fillId="0" borderId="0"/>
    <xf numFmtId="199" fontId="51" fillId="0" borderId="0"/>
    <xf numFmtId="199" fontId="51" fillId="0" borderId="0"/>
    <xf numFmtId="0" fontId="65" fillId="0" borderId="0"/>
    <xf numFmtId="0" fontId="3" fillId="0" borderId="0"/>
    <xf numFmtId="0" fontId="65" fillId="0" borderId="0"/>
    <xf numFmtId="0" fontId="14" fillId="0" borderId="0" applyFont="0"/>
    <xf numFmtId="0" fontId="65" fillId="0" borderId="0"/>
    <xf numFmtId="0" fontId="14" fillId="0" borderId="0"/>
    <xf numFmtId="0" fontId="14" fillId="0" borderId="0"/>
    <xf numFmtId="0" fontId="14" fillId="0" borderId="0" applyFont="0"/>
    <xf numFmtId="0" fontId="65" fillId="0" borderId="0"/>
    <xf numFmtId="0" fontId="14" fillId="0" borderId="0"/>
    <xf numFmtId="0" fontId="14" fillId="0" borderId="0"/>
    <xf numFmtId="0" fontId="14" fillId="0" borderId="0" applyFont="0"/>
    <xf numFmtId="0" fontId="65" fillId="0" borderId="0"/>
    <xf numFmtId="0" fontId="14" fillId="0" borderId="0"/>
    <xf numFmtId="0" fontId="14" fillId="0" borderId="0"/>
    <xf numFmtId="0" fontId="14" fillId="0" borderId="0" applyFont="0"/>
    <xf numFmtId="0" fontId="3" fillId="0" borderId="0"/>
    <xf numFmtId="0" fontId="65" fillId="0" borderId="0"/>
    <xf numFmtId="0" fontId="65" fillId="0" borderId="0"/>
    <xf numFmtId="0" fontId="65" fillId="0" borderId="0"/>
    <xf numFmtId="0" fontId="65" fillId="0" borderId="0"/>
    <xf numFmtId="0" fontId="14" fillId="0" borderId="0"/>
    <xf numFmtId="0" fontId="65" fillId="0" borderId="0"/>
    <xf numFmtId="0" fontId="65" fillId="0" borderId="0"/>
    <xf numFmtId="0" fontId="65" fillId="0" borderId="0"/>
    <xf numFmtId="0" fontId="14" fillId="0" borderId="0"/>
    <xf numFmtId="0" fontId="65" fillId="0" borderId="0"/>
    <xf numFmtId="0" fontId="3" fillId="0" borderId="0"/>
    <xf numFmtId="0" fontId="65" fillId="0" borderId="0"/>
    <xf numFmtId="0" fontId="65" fillId="0" borderId="0"/>
    <xf numFmtId="0" fontId="65" fillId="0" borderId="0"/>
    <xf numFmtId="0" fontId="65" fillId="0" borderId="0"/>
    <xf numFmtId="0" fontId="14" fillId="0" borderId="0"/>
    <xf numFmtId="0" fontId="65" fillId="0" borderId="0"/>
    <xf numFmtId="0" fontId="65" fillId="0" borderId="0"/>
    <xf numFmtId="0" fontId="65" fillId="0" borderId="0"/>
    <xf numFmtId="0" fontId="14" fillId="0" borderId="0"/>
    <xf numFmtId="0" fontId="65" fillId="0" borderId="0"/>
    <xf numFmtId="0" fontId="3" fillId="0" borderId="0"/>
    <xf numFmtId="0" fontId="65" fillId="0" borderId="0"/>
    <xf numFmtId="0" fontId="65" fillId="0" borderId="0"/>
    <xf numFmtId="0" fontId="65" fillId="0" borderId="0"/>
    <xf numFmtId="0" fontId="65" fillId="0" borderId="0"/>
    <xf numFmtId="0" fontId="14" fillId="0" borderId="0"/>
    <xf numFmtId="0" fontId="65" fillId="0" borderId="0"/>
    <xf numFmtId="0" fontId="65" fillId="0" borderId="0"/>
    <xf numFmtId="0" fontId="65" fillId="0" borderId="0"/>
    <xf numFmtId="0" fontId="14" fillId="0" borderId="0"/>
    <xf numFmtId="0" fontId="65" fillId="0" borderId="0"/>
    <xf numFmtId="0" fontId="3" fillId="0" borderId="0"/>
    <xf numFmtId="0" fontId="65" fillId="0" borderId="0"/>
    <xf numFmtId="0" fontId="65" fillId="0" borderId="0"/>
    <xf numFmtId="0" fontId="65" fillId="0" borderId="0"/>
    <xf numFmtId="0" fontId="65" fillId="0" borderId="0"/>
    <xf numFmtId="0" fontId="14" fillId="0" borderId="0"/>
    <xf numFmtId="0" fontId="65" fillId="0" borderId="0"/>
    <xf numFmtId="0" fontId="65" fillId="0" borderId="0"/>
    <xf numFmtId="0" fontId="65" fillId="0" borderId="0"/>
    <xf numFmtId="0" fontId="14" fillId="0" borderId="0"/>
    <xf numFmtId="0" fontId="65" fillId="0" borderId="0"/>
    <xf numFmtId="0" fontId="3" fillId="0" borderId="0"/>
    <xf numFmtId="0" fontId="14" fillId="0" borderId="0"/>
    <xf numFmtId="0" fontId="1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3" fillId="0" borderId="0"/>
    <xf numFmtId="0" fontId="65" fillId="0" borderId="0"/>
    <xf numFmtId="0" fontId="14" fillId="0" borderId="0"/>
    <xf numFmtId="0" fontId="14" fillId="0" borderId="0"/>
    <xf numFmtId="0" fontId="3" fillId="0" borderId="0"/>
    <xf numFmtId="0" fontId="79"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4" fillId="0" borderId="0">
      <alignment vertical="top"/>
      <protection locked="0"/>
    </xf>
    <xf numFmtId="0" fontId="3" fillId="0" borderId="0"/>
    <xf numFmtId="0" fontId="14" fillId="0" borderId="0"/>
    <xf numFmtId="0" fontId="3" fillId="0" borderId="0"/>
    <xf numFmtId="0" fontId="3" fillId="0" borderId="0"/>
    <xf numFmtId="0" fontId="3" fillId="0" borderId="0"/>
    <xf numFmtId="0" fontId="14" fillId="0" borderId="0"/>
    <xf numFmtId="0" fontId="3" fillId="0" borderId="0"/>
    <xf numFmtId="0" fontId="3" fillId="0" borderId="0"/>
    <xf numFmtId="0" fontId="79" fillId="0" borderId="0"/>
    <xf numFmtId="0" fontId="24" fillId="0" borderId="0"/>
    <xf numFmtId="0" fontId="1" fillId="0" borderId="0"/>
    <xf numFmtId="0" fontId="14" fillId="0" borderId="0">
      <alignment vertical="top"/>
    </xf>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8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80" fillId="0" borderId="0"/>
    <xf numFmtId="0" fontId="3" fillId="0" borderId="0"/>
    <xf numFmtId="0" fontId="65" fillId="0" borderId="0"/>
    <xf numFmtId="0" fontId="65" fillId="0" borderId="0"/>
    <xf numFmtId="0" fontId="65" fillId="0" borderId="0"/>
    <xf numFmtId="0" fontId="65" fillId="0" borderId="0"/>
    <xf numFmtId="0" fontId="14" fillId="0" borderId="0">
      <alignment vertical="top"/>
    </xf>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0" fillId="0" borderId="0"/>
    <xf numFmtId="0" fontId="80" fillId="0" borderId="0"/>
    <xf numFmtId="0" fontId="14" fillId="0" borderId="0"/>
    <xf numFmtId="0" fontId="79" fillId="0" borderId="0"/>
    <xf numFmtId="0" fontId="26" fillId="0" borderId="0"/>
    <xf numFmtId="0" fontId="65" fillId="0" borderId="0"/>
    <xf numFmtId="0" fontId="65"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5" fillId="0" borderId="0"/>
    <xf numFmtId="0" fontId="14" fillId="0" borderId="0"/>
    <xf numFmtId="0" fontId="1" fillId="0" borderId="0"/>
    <xf numFmtId="0" fontId="14" fillId="0" borderId="0" applyFont="0"/>
    <xf numFmtId="0" fontId="24" fillId="0" borderId="0"/>
    <xf numFmtId="0" fontId="14" fillId="0" borderId="0"/>
    <xf numFmtId="0" fontId="2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80" fillId="0" borderId="0"/>
    <xf numFmtId="0" fontId="80" fillId="0" borderId="0"/>
    <xf numFmtId="0" fontId="65" fillId="0" borderId="0"/>
    <xf numFmtId="0" fontId="14" fillId="0" borderId="0" applyFont="0"/>
    <xf numFmtId="0" fontId="65" fillId="0" borderId="0"/>
    <xf numFmtId="0" fontId="81" fillId="0" borderId="0"/>
    <xf numFmtId="0" fontId="81" fillId="0" borderId="0"/>
    <xf numFmtId="0" fontId="24" fillId="0" borderId="0"/>
    <xf numFmtId="0" fontId="3" fillId="0" borderId="0"/>
    <xf numFmtId="0" fontId="65" fillId="0" borderId="0"/>
    <xf numFmtId="0" fontId="2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4" fillId="0" borderId="0" applyFont="0"/>
    <xf numFmtId="0" fontId="3" fillId="0" borderId="0"/>
    <xf numFmtId="0" fontId="3" fillId="0" borderId="0"/>
    <xf numFmtId="0" fontId="80" fillId="0" borderId="0"/>
    <xf numFmtId="0" fontId="65" fillId="0" borderId="0"/>
    <xf numFmtId="0" fontId="80" fillId="0" borderId="0"/>
    <xf numFmtId="0" fontId="65" fillId="0" borderId="0"/>
    <xf numFmtId="0" fontId="65" fillId="0" borderId="0"/>
    <xf numFmtId="0" fontId="24" fillId="0" borderId="0"/>
    <xf numFmtId="0" fontId="65" fillId="0" borderId="0"/>
    <xf numFmtId="0" fontId="1" fillId="0" borderId="0"/>
    <xf numFmtId="0" fontId="1" fillId="0" borderId="0"/>
    <xf numFmtId="0" fontId="14" fillId="0" borderId="0" applyFont="0"/>
    <xf numFmtId="0" fontId="52" fillId="0" borderId="0">
      <alignment vertical="top"/>
    </xf>
    <xf numFmtId="0" fontId="52" fillId="0" borderId="0">
      <alignment vertical="top"/>
    </xf>
    <xf numFmtId="0" fontId="3" fillId="0" borderId="0"/>
    <xf numFmtId="0" fontId="65" fillId="0" borderId="0"/>
    <xf numFmtId="0" fontId="3" fillId="0" borderId="0"/>
    <xf numFmtId="0" fontId="65" fillId="0" borderId="0"/>
    <xf numFmtId="0" fontId="3" fillId="0" borderId="0"/>
    <xf numFmtId="0" fontId="65" fillId="0" borderId="0"/>
    <xf numFmtId="0" fontId="14" fillId="0" borderId="0" applyFont="0"/>
    <xf numFmtId="0" fontId="65" fillId="0" borderId="0"/>
    <xf numFmtId="0" fontId="65" fillId="0" borderId="0"/>
    <xf numFmtId="0" fontId="14" fillId="0" borderId="0" applyFont="0"/>
    <xf numFmtId="0" fontId="1" fillId="26" borderId="10" applyNumberFormat="0" applyFont="0" applyAlignment="0" applyProtection="0"/>
    <xf numFmtId="0" fontId="1" fillId="26" borderId="10"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68" borderId="48"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26" fillId="26" borderId="10" applyNumberFormat="0" applyFont="0" applyAlignment="0" applyProtection="0"/>
    <xf numFmtId="0" fontId="26"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1" fillId="26" borderId="10" applyNumberFormat="0" applyFon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82" fillId="63" borderId="49" applyNumberFormat="0" applyAlignment="0" applyProtection="0"/>
    <xf numFmtId="0" fontId="82" fillId="63" borderId="49"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0" fontId="53" fillId="20" borderId="11" applyNumberFormat="0" applyAlignment="0" applyProtection="0"/>
    <xf numFmtId="9" fontId="65"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9" fontId="14"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202" fontId="20" fillId="0" borderId="0">
      <protection locked="0"/>
    </xf>
    <xf numFmtId="203" fontId="20" fillId="0" borderId="0">
      <protection locked="0"/>
    </xf>
    <xf numFmtId="178" fontId="3" fillId="0" borderId="0" applyFont="0" applyFill="0" applyBorder="0" applyAlignment="0" applyProtection="0"/>
    <xf numFmtId="178" fontId="3" fillId="0" borderId="0" applyFill="0" applyBorder="0" applyAlignment="0"/>
    <xf numFmtId="178" fontId="3" fillId="0" borderId="0" applyFill="0" applyBorder="0" applyAlignment="0"/>
    <xf numFmtId="179" fontId="54" fillId="0" borderId="0" applyFill="0" applyBorder="0" applyAlignment="0"/>
    <xf numFmtId="177" fontId="3" fillId="0" borderId="0" applyFill="0" applyBorder="0" applyAlignment="0"/>
    <xf numFmtId="177" fontId="3" fillId="0" borderId="0" applyFill="0" applyBorder="0" applyAlignment="0"/>
    <xf numFmtId="180" fontId="54" fillId="0" borderId="0" applyFill="0" applyBorder="0" applyAlignment="0"/>
    <xf numFmtId="178" fontId="3" fillId="0" borderId="0" applyFill="0" applyBorder="0" applyAlignment="0"/>
    <xf numFmtId="178" fontId="3" fillId="0" borderId="0" applyFill="0" applyBorder="0" applyAlignment="0"/>
    <xf numFmtId="179" fontId="54" fillId="0" borderId="0" applyFill="0" applyBorder="0" applyAlignment="0"/>
    <xf numFmtId="187" fontId="3" fillId="0" borderId="0" applyFill="0" applyBorder="0" applyAlignment="0"/>
    <xf numFmtId="187" fontId="3" fillId="0" borderId="0" applyFill="0" applyBorder="0" applyAlignment="0"/>
    <xf numFmtId="188" fontId="54" fillId="0" borderId="0" applyFill="0" applyBorder="0" applyAlignment="0"/>
    <xf numFmtId="177" fontId="3" fillId="0" borderId="0" applyFill="0" applyBorder="0" applyAlignment="0"/>
    <xf numFmtId="177" fontId="3" fillId="0" borderId="0" applyFill="0" applyBorder="0" applyAlignment="0"/>
    <xf numFmtId="180" fontId="54" fillId="0" borderId="0" applyFill="0" applyBorder="0" applyAlignment="0"/>
    <xf numFmtId="4" fontId="11" fillId="25" borderId="12" applyNumberFormat="0" applyProtection="0">
      <alignment vertical="center"/>
    </xf>
    <xf numFmtId="4" fontId="11" fillId="25" borderId="12" applyNumberFormat="0" applyProtection="0">
      <alignment vertical="center"/>
    </xf>
    <xf numFmtId="4" fontId="55" fillId="27" borderId="12" applyNumberFormat="0" applyProtection="0">
      <alignment vertical="center"/>
    </xf>
    <xf numFmtId="4" fontId="55" fillId="27" borderId="12" applyNumberFormat="0" applyProtection="0">
      <alignment vertical="center"/>
    </xf>
    <xf numFmtId="4" fontId="11" fillId="27" borderId="12" applyNumberFormat="0" applyProtection="0">
      <alignment horizontal="left" vertical="center" indent="1"/>
    </xf>
    <xf numFmtId="4" fontId="11" fillId="27" borderId="12" applyNumberFormat="0" applyProtection="0">
      <alignment horizontal="left" vertical="center" indent="1"/>
    </xf>
    <xf numFmtId="0" fontId="11" fillId="27" borderId="12" applyNumberFormat="0" applyProtection="0">
      <alignment horizontal="left" vertical="top" indent="1"/>
    </xf>
    <xf numFmtId="0" fontId="11" fillId="27" borderId="12" applyNumberFormat="0" applyProtection="0">
      <alignment horizontal="left" vertical="top" indent="1"/>
    </xf>
    <xf numFmtId="4" fontId="11" fillId="28" borderId="0" applyNumberFormat="0" applyProtection="0">
      <alignment horizontal="left" vertical="center" indent="1"/>
    </xf>
    <xf numFmtId="4" fontId="9" fillId="3" borderId="12" applyNumberFormat="0" applyProtection="0">
      <alignment horizontal="right" vertical="center"/>
    </xf>
    <xf numFmtId="4" fontId="9" fillId="3" borderId="12" applyNumberFormat="0" applyProtection="0">
      <alignment horizontal="right" vertical="center"/>
    </xf>
    <xf numFmtId="4" fontId="9" fillId="9" borderId="12" applyNumberFormat="0" applyProtection="0">
      <alignment horizontal="right" vertical="center"/>
    </xf>
    <xf numFmtId="4" fontId="9" fillId="9" borderId="12" applyNumberFormat="0" applyProtection="0">
      <alignment horizontal="right" vertical="center"/>
    </xf>
    <xf numFmtId="4" fontId="9" fillId="17" borderId="12" applyNumberFormat="0" applyProtection="0">
      <alignment horizontal="right" vertical="center"/>
    </xf>
    <xf numFmtId="4" fontId="9" fillId="17" borderId="12" applyNumberFormat="0" applyProtection="0">
      <alignment horizontal="right" vertical="center"/>
    </xf>
    <xf numFmtId="4" fontId="9" fillId="11" borderId="12" applyNumberFormat="0" applyProtection="0">
      <alignment horizontal="right" vertical="center"/>
    </xf>
    <xf numFmtId="4" fontId="9" fillId="11" borderId="12" applyNumberFormat="0" applyProtection="0">
      <alignment horizontal="right" vertical="center"/>
    </xf>
    <xf numFmtId="4" fontId="9" fillId="15" borderId="12" applyNumberFormat="0" applyProtection="0">
      <alignment horizontal="right" vertical="center"/>
    </xf>
    <xf numFmtId="4" fontId="9" fillId="15" borderId="12" applyNumberFormat="0" applyProtection="0">
      <alignment horizontal="right" vertical="center"/>
    </xf>
    <xf numFmtId="4" fontId="9" fillId="19" borderId="12" applyNumberFormat="0" applyProtection="0">
      <alignment horizontal="right" vertical="center"/>
    </xf>
    <xf numFmtId="4" fontId="9" fillId="19" borderId="12" applyNumberFormat="0" applyProtection="0">
      <alignment horizontal="right" vertical="center"/>
    </xf>
    <xf numFmtId="4" fontId="9" fillId="18" borderId="12" applyNumberFormat="0" applyProtection="0">
      <alignment horizontal="right" vertical="center"/>
    </xf>
    <xf numFmtId="4" fontId="9" fillId="18" borderId="12" applyNumberFormat="0" applyProtection="0">
      <alignment horizontal="right" vertical="center"/>
    </xf>
    <xf numFmtId="4" fontId="9" fillId="29" borderId="12" applyNumberFormat="0" applyProtection="0">
      <alignment horizontal="right" vertical="center"/>
    </xf>
    <xf numFmtId="4" fontId="9" fillId="29" borderId="12" applyNumberFormat="0" applyProtection="0">
      <alignment horizontal="right" vertical="center"/>
    </xf>
    <xf numFmtId="4" fontId="9" fillId="10" borderId="12" applyNumberFormat="0" applyProtection="0">
      <alignment horizontal="right" vertical="center"/>
    </xf>
    <xf numFmtId="4" fontId="9" fillId="10" borderId="12" applyNumberFormat="0" applyProtection="0">
      <alignment horizontal="right" vertical="center"/>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11" fillId="30" borderId="13" applyNumberFormat="0" applyProtection="0">
      <alignment horizontal="left" vertical="center" indent="1"/>
    </xf>
    <xf numFmtId="4" fontId="9" fillId="31" borderId="0" applyNumberFormat="0" applyProtection="0">
      <alignment horizontal="left" vertical="center" indent="1"/>
    </xf>
    <xf numFmtId="4" fontId="56" fillId="32" borderId="0" applyNumberFormat="0" applyProtection="0">
      <alignment horizontal="left" vertical="center" indent="1"/>
    </xf>
    <xf numFmtId="4" fontId="9" fillId="33" borderId="12" applyNumberFormat="0" applyProtection="0">
      <alignment horizontal="right" vertical="center"/>
    </xf>
    <xf numFmtId="4" fontId="9" fillId="33" borderId="12" applyNumberFormat="0" applyProtection="0">
      <alignment horizontal="right" vertical="center"/>
    </xf>
    <xf numFmtId="4" fontId="9" fillId="31" borderId="0" applyNumberFormat="0" applyProtection="0">
      <alignment horizontal="left" vertical="center" indent="1"/>
    </xf>
    <xf numFmtId="4" fontId="9" fillId="28" borderId="0" applyNumberFormat="0" applyProtection="0">
      <alignment horizontal="left" vertical="center" indent="1"/>
    </xf>
    <xf numFmtId="0" fontId="3" fillId="32" borderId="12" applyNumberFormat="0" applyProtection="0">
      <alignment horizontal="left" vertical="center" indent="1"/>
    </xf>
    <xf numFmtId="0" fontId="3" fillId="32" borderId="12" applyNumberFormat="0" applyProtection="0">
      <alignment horizontal="left" vertical="center" indent="1"/>
    </xf>
    <xf numFmtId="0" fontId="3" fillId="32" borderId="12" applyNumberFormat="0" applyProtection="0">
      <alignment horizontal="left" vertical="center" indent="1"/>
    </xf>
    <xf numFmtId="0" fontId="3" fillId="32" borderId="12" applyNumberFormat="0" applyProtection="0">
      <alignment horizontal="left" vertical="center" indent="1"/>
    </xf>
    <xf numFmtId="0" fontId="3" fillId="32" borderId="12" applyNumberFormat="0" applyProtection="0">
      <alignment horizontal="left" vertical="top" indent="1"/>
    </xf>
    <xf numFmtId="0" fontId="3" fillId="32" borderId="12" applyNumberFormat="0" applyProtection="0">
      <alignment horizontal="left" vertical="top" indent="1"/>
    </xf>
    <xf numFmtId="0" fontId="3" fillId="32" borderId="12" applyNumberFormat="0" applyProtection="0">
      <alignment horizontal="left" vertical="top" indent="1"/>
    </xf>
    <xf numFmtId="0" fontId="3" fillId="32" borderId="12" applyNumberFormat="0" applyProtection="0">
      <alignment horizontal="left" vertical="top" indent="1"/>
    </xf>
    <xf numFmtId="0" fontId="3" fillId="28" borderId="12" applyNumberFormat="0" applyProtection="0">
      <alignment horizontal="left" vertical="center" indent="1"/>
    </xf>
    <xf numFmtId="0" fontId="3" fillId="28" borderId="12" applyNumberFormat="0" applyProtection="0">
      <alignment horizontal="left" vertical="center" indent="1"/>
    </xf>
    <xf numFmtId="0" fontId="3" fillId="28" borderId="12" applyNumberFormat="0" applyProtection="0">
      <alignment horizontal="left" vertical="center" indent="1"/>
    </xf>
    <xf numFmtId="0" fontId="3" fillId="28" borderId="12" applyNumberFormat="0" applyProtection="0">
      <alignment horizontal="left" vertical="center" indent="1"/>
    </xf>
    <xf numFmtId="0" fontId="3" fillId="28" borderId="12" applyNumberFormat="0" applyProtection="0">
      <alignment horizontal="left" vertical="top" indent="1"/>
    </xf>
    <xf numFmtId="0" fontId="3" fillId="28" borderId="12" applyNumberFormat="0" applyProtection="0">
      <alignment horizontal="left" vertical="top" indent="1"/>
    </xf>
    <xf numFmtId="0" fontId="3" fillId="28" borderId="12" applyNumberFormat="0" applyProtection="0">
      <alignment horizontal="left" vertical="top" indent="1"/>
    </xf>
    <xf numFmtId="0" fontId="3" fillId="28" borderId="12" applyNumberFormat="0" applyProtection="0">
      <alignment horizontal="left" vertical="top" indent="1"/>
    </xf>
    <xf numFmtId="0" fontId="3" fillId="34" borderId="12" applyNumberFormat="0" applyProtection="0">
      <alignment horizontal="left" vertical="center" indent="1"/>
    </xf>
    <xf numFmtId="0" fontId="3" fillId="34" borderId="12" applyNumberFormat="0" applyProtection="0">
      <alignment horizontal="left" vertical="center" indent="1"/>
    </xf>
    <xf numFmtId="0" fontId="3" fillId="34" borderId="12" applyNumberFormat="0" applyProtection="0">
      <alignment horizontal="left" vertical="center" indent="1"/>
    </xf>
    <xf numFmtId="0" fontId="3" fillId="34" borderId="12" applyNumberFormat="0" applyProtection="0">
      <alignment horizontal="left" vertical="center" indent="1"/>
    </xf>
    <xf numFmtId="0" fontId="3" fillId="34" borderId="12" applyNumberFormat="0" applyProtection="0">
      <alignment horizontal="left" vertical="top" indent="1"/>
    </xf>
    <xf numFmtId="0" fontId="3" fillId="34" borderId="12" applyNumberFormat="0" applyProtection="0">
      <alignment horizontal="left" vertical="top" indent="1"/>
    </xf>
    <xf numFmtId="0" fontId="3" fillId="34" borderId="12" applyNumberFormat="0" applyProtection="0">
      <alignment horizontal="left" vertical="top" indent="1"/>
    </xf>
    <xf numFmtId="0" fontId="3" fillId="34" borderId="12" applyNumberFormat="0" applyProtection="0">
      <alignment horizontal="left" vertical="top" indent="1"/>
    </xf>
    <xf numFmtId="0" fontId="3" fillId="35" borderId="12" applyNumberFormat="0" applyProtection="0">
      <alignment horizontal="left" vertical="center" indent="1"/>
    </xf>
    <xf numFmtId="0" fontId="3" fillId="35" borderId="12" applyNumberFormat="0" applyProtection="0">
      <alignment horizontal="left" vertical="center" indent="1"/>
    </xf>
    <xf numFmtId="0" fontId="3" fillId="35" borderId="12" applyNumberFormat="0" applyProtection="0">
      <alignment horizontal="left" vertical="center" indent="1"/>
    </xf>
    <xf numFmtId="0" fontId="3" fillId="35" borderId="12" applyNumberFormat="0" applyProtection="0">
      <alignment horizontal="left" vertical="center" indent="1"/>
    </xf>
    <xf numFmtId="0" fontId="3" fillId="35" borderId="12" applyNumberFormat="0" applyProtection="0">
      <alignment horizontal="left" vertical="top" indent="1"/>
    </xf>
    <xf numFmtId="0" fontId="3" fillId="35" borderId="12" applyNumberFormat="0" applyProtection="0">
      <alignment horizontal="left" vertical="top" indent="1"/>
    </xf>
    <xf numFmtId="0" fontId="3" fillId="35" borderId="12" applyNumberFormat="0" applyProtection="0">
      <alignment horizontal="left" vertical="top" indent="1"/>
    </xf>
    <xf numFmtId="0" fontId="3" fillId="35" borderId="12" applyNumberFormat="0" applyProtection="0">
      <alignment horizontal="left" vertical="top" indent="1"/>
    </xf>
    <xf numFmtId="4" fontId="9" fillId="24" borderId="12" applyNumberFormat="0" applyProtection="0">
      <alignment vertical="center"/>
    </xf>
    <xf numFmtId="4" fontId="9" fillId="24" borderId="12" applyNumberFormat="0" applyProtection="0">
      <alignment vertical="center"/>
    </xf>
    <xf numFmtId="4" fontId="57" fillId="24" borderId="12" applyNumberFormat="0" applyProtection="0">
      <alignment vertical="center"/>
    </xf>
    <xf numFmtId="4" fontId="57" fillId="24" borderId="12" applyNumberFormat="0" applyProtection="0">
      <alignment vertical="center"/>
    </xf>
    <xf numFmtId="4" fontId="9" fillId="24" borderId="12" applyNumberFormat="0" applyProtection="0">
      <alignment horizontal="left" vertical="center" indent="1"/>
    </xf>
    <xf numFmtId="4" fontId="9" fillId="24" borderId="12" applyNumberFormat="0" applyProtection="0">
      <alignment horizontal="left" vertical="center" indent="1"/>
    </xf>
    <xf numFmtId="0" fontId="9" fillId="24" borderId="12" applyNumberFormat="0" applyProtection="0">
      <alignment horizontal="left" vertical="top" indent="1"/>
    </xf>
    <xf numFmtId="0" fontId="9" fillId="24" borderId="12" applyNumberFormat="0" applyProtection="0">
      <alignment horizontal="left" vertical="top" indent="1"/>
    </xf>
    <xf numFmtId="4" fontId="9" fillId="31" borderId="12" applyNumberFormat="0" applyProtection="0">
      <alignment horizontal="right" vertical="center"/>
    </xf>
    <xf numFmtId="4" fontId="9" fillId="31" borderId="12" applyNumberFormat="0" applyProtection="0">
      <alignment horizontal="right" vertical="center"/>
    </xf>
    <xf numFmtId="4" fontId="57" fillId="31" borderId="12" applyNumberFormat="0" applyProtection="0">
      <alignment horizontal="right" vertical="center"/>
    </xf>
    <xf numFmtId="4" fontId="57" fillId="31" borderId="12" applyNumberFormat="0" applyProtection="0">
      <alignment horizontal="right" vertical="center"/>
    </xf>
    <xf numFmtId="4" fontId="9" fillId="33" borderId="12" applyNumberFormat="0" applyProtection="0">
      <alignment horizontal="left" vertical="center" indent="1"/>
    </xf>
    <xf numFmtId="4" fontId="9" fillId="33" borderId="12" applyNumberFormat="0" applyProtection="0">
      <alignment horizontal="left" vertical="center" indent="1"/>
    </xf>
    <xf numFmtId="0" fontId="9" fillId="28" borderId="12" applyNumberFormat="0" applyProtection="0">
      <alignment horizontal="left" vertical="top" indent="1"/>
    </xf>
    <xf numFmtId="0" fontId="9" fillId="28" borderId="12" applyNumberFormat="0" applyProtection="0">
      <alignment horizontal="left" vertical="top" indent="1"/>
    </xf>
    <xf numFmtId="4" fontId="58" fillId="36" borderId="0" applyNumberFormat="0" applyProtection="0">
      <alignment horizontal="left" vertical="center" indent="1"/>
    </xf>
    <xf numFmtId="4" fontId="54" fillId="31" borderId="12" applyNumberFormat="0" applyProtection="0">
      <alignment horizontal="right" vertical="center"/>
    </xf>
    <xf numFmtId="4" fontId="54" fillId="31" borderId="12" applyNumberFormat="0" applyProtection="0">
      <alignment horizontal="right" vertical="center"/>
    </xf>
    <xf numFmtId="38" fontId="5" fillId="0" borderId="14"/>
    <xf numFmtId="204" fontId="3" fillId="0" borderId="0">
      <protection locked="0"/>
    </xf>
    <xf numFmtId="169" fontId="3" fillId="0" borderId="0" applyFont="0" applyFill="0" applyBorder="0" applyAlignment="0" applyProtection="0"/>
    <xf numFmtId="171" fontId="3" fillId="0" borderId="0" applyFont="0" applyFill="0" applyBorder="0" applyAlignment="0" applyProtection="0"/>
    <xf numFmtId="0" fontId="3" fillId="37" borderId="0"/>
    <xf numFmtId="0" fontId="4" fillId="0" borderId="0" applyNumberFormat="0" applyFont="0" applyAlignment="0"/>
    <xf numFmtId="49" fontId="9" fillId="0" borderId="0" applyFill="0" applyBorder="0" applyAlignment="0"/>
    <xf numFmtId="205" fontId="3" fillId="0" borderId="0" applyFill="0" applyBorder="0" applyAlignment="0"/>
    <xf numFmtId="205" fontId="3" fillId="0" borderId="0" applyFill="0" applyBorder="0" applyAlignment="0"/>
    <xf numFmtId="206" fontId="9" fillId="0" borderId="0" applyFill="0" applyBorder="0" applyAlignment="0"/>
    <xf numFmtId="207" fontId="3" fillId="0" borderId="0" applyFill="0" applyBorder="0" applyAlignment="0"/>
    <xf numFmtId="207" fontId="3" fillId="0" borderId="0" applyFill="0" applyBorder="0" applyAlignment="0"/>
    <xf numFmtId="208" fontId="9" fillId="0" borderId="0" applyFill="0" applyBorder="0" applyAlignment="0"/>
    <xf numFmtId="0" fontId="59" fillId="0" borderId="0" applyNumberFormat="0" applyFill="0" applyBorder="0" applyAlignment="0" applyProtection="0"/>
    <xf numFmtId="0" fontId="59"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2" fontId="60" fillId="0" borderId="0">
      <protection locked="0"/>
    </xf>
    <xf numFmtId="2" fontId="60" fillId="0" borderId="0">
      <protection locked="0"/>
    </xf>
    <xf numFmtId="0" fontId="2" fillId="0" borderId="15" applyNumberFormat="0" applyFill="0" applyAlignment="0" applyProtection="0"/>
    <xf numFmtId="0" fontId="24" fillId="0" borderId="16"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0" fontId="84" fillId="0" borderId="50" applyNumberFormat="0" applyFill="0" applyAlignment="0" applyProtection="0"/>
    <xf numFmtId="0" fontId="84" fillId="0" borderId="50" applyNumberForma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3" fillId="0" borderId="17" applyNumberFormat="0" applyFont="0" applyFill="0" applyAlignment="0" applyProtection="0"/>
    <xf numFmtId="0" fontId="24" fillId="0" borderId="16"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0" fontId="3" fillId="0" borderId="17" applyNumberFormat="0" applyFont="0" applyFill="0" applyAlignment="0" applyProtection="0"/>
    <xf numFmtId="0" fontId="2" fillId="0" borderId="15"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0" fontId="2" fillId="0" borderId="15" applyNumberFormat="0" applyFill="0" applyAlignment="0" applyProtection="0"/>
    <xf numFmtId="203" fontId="20" fillId="0" borderId="0">
      <protection locked="0"/>
    </xf>
    <xf numFmtId="209" fontId="20" fillId="0" borderId="0">
      <protection locked="0"/>
    </xf>
    <xf numFmtId="4" fontId="3" fillId="0" borderId="0" applyFon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cellStyleXfs>
  <cellXfs count="372">
    <xf numFmtId="0" fontId="0" fillId="0" borderId="0" xfId="0"/>
    <xf numFmtId="0" fontId="13" fillId="69" borderId="0" xfId="0" applyFont="1" applyFill="1"/>
    <xf numFmtId="0" fontId="0" fillId="69" borderId="0" xfId="0" applyFill="1"/>
    <xf numFmtId="0" fontId="0" fillId="69" borderId="0" xfId="0" applyFill="1" applyAlignment="1">
      <alignment vertical="center" wrapText="1"/>
    </xf>
    <xf numFmtId="0" fontId="0" fillId="69" borderId="0" xfId="0" applyFill="1" applyAlignment="1">
      <alignment vertical="center"/>
    </xf>
    <xf numFmtId="0" fontId="2" fillId="69" borderId="0" xfId="0" applyFont="1" applyFill="1" applyAlignment="1">
      <alignment horizontal="center" vertical="center"/>
    </xf>
    <xf numFmtId="174" fontId="7" fillId="70" borderId="18" xfId="630" applyNumberFormat="1" applyFont="1" applyFill="1" applyBorder="1" applyAlignment="1" applyProtection="1">
      <alignment horizontal="center" vertical="center" wrapText="1"/>
    </xf>
    <xf numFmtId="174" fontId="7" fillId="70" borderId="4" xfId="573" applyNumberFormat="1" applyFont="1" applyFill="1" applyBorder="1" applyAlignment="1" applyProtection="1">
      <alignment horizontal="center" vertical="center" wrapText="1"/>
    </xf>
    <xf numFmtId="174" fontId="10" fillId="70" borderId="19" xfId="573" applyNumberFormat="1" applyFont="1" applyFill="1" applyBorder="1" applyAlignment="1">
      <alignment horizontal="center" vertical="center"/>
    </xf>
    <xf numFmtId="0" fontId="0" fillId="70" borderId="0" xfId="0" applyFill="1"/>
    <xf numFmtId="0" fontId="2" fillId="70" borderId="0" xfId="0" applyFont="1" applyFill="1"/>
    <xf numFmtId="174" fontId="12" fillId="70" borderId="20" xfId="573" applyNumberFormat="1" applyFont="1" applyFill="1" applyBorder="1" applyAlignment="1">
      <alignment horizontal="center"/>
    </xf>
    <xf numFmtId="174" fontId="6" fillId="70" borderId="18" xfId="573" applyNumberFormat="1" applyFont="1" applyFill="1" applyBorder="1" applyAlignment="1" applyProtection="1">
      <alignment horizontal="center" vertical="center" wrapText="1"/>
    </xf>
    <xf numFmtId="174" fontId="6" fillId="70" borderId="19" xfId="573" applyNumberFormat="1" applyFont="1" applyFill="1" applyBorder="1" applyAlignment="1" applyProtection="1">
      <alignment horizontal="center" vertical="center" wrapText="1"/>
    </xf>
    <xf numFmtId="0" fontId="6" fillId="70" borderId="19" xfId="0" applyFont="1" applyFill="1" applyBorder="1" applyAlignment="1">
      <alignment horizontal="center" vertical="center"/>
    </xf>
    <xf numFmtId="174" fontId="6" fillId="70" borderId="22" xfId="573" applyNumberFormat="1" applyFont="1" applyFill="1" applyBorder="1" applyAlignment="1" applyProtection="1">
      <alignment horizontal="center" vertical="center" wrapText="1"/>
    </xf>
    <xf numFmtId="174" fontId="6" fillId="70" borderId="0" xfId="573" applyNumberFormat="1" applyFont="1" applyFill="1" applyBorder="1" applyAlignment="1" applyProtection="1">
      <alignment horizontal="center" vertical="center" wrapText="1"/>
    </xf>
    <xf numFmtId="174" fontId="6" fillId="70" borderId="23" xfId="573" applyNumberFormat="1" applyFont="1" applyFill="1" applyBorder="1" applyAlignment="1" applyProtection="1">
      <alignment horizontal="center" vertical="center" wrapText="1"/>
    </xf>
    <xf numFmtId="0" fontId="7" fillId="70" borderId="0" xfId="0" applyFont="1" applyFill="1" applyBorder="1" applyAlignment="1">
      <alignment horizontal="center" vertical="center" wrapText="1"/>
    </xf>
    <xf numFmtId="174" fontId="7" fillId="70" borderId="24" xfId="573" applyNumberFormat="1" applyFont="1" applyFill="1" applyBorder="1" applyAlignment="1" applyProtection="1">
      <alignment horizontal="center" vertical="center" wrapText="1"/>
    </xf>
    <xf numFmtId="174" fontId="7" fillId="70" borderId="22" xfId="573" applyNumberFormat="1" applyFont="1" applyFill="1" applyBorder="1" applyAlignment="1" applyProtection="1">
      <alignment horizontal="center" vertical="center" wrapText="1"/>
    </xf>
    <xf numFmtId="174" fontId="7" fillId="70" borderId="0" xfId="573" applyNumberFormat="1" applyFont="1" applyFill="1" applyBorder="1" applyAlignment="1" applyProtection="1">
      <alignment horizontal="center" vertical="center" wrapText="1"/>
    </xf>
    <xf numFmtId="174" fontId="10" fillId="70" borderId="0" xfId="573" applyNumberFormat="1" applyFont="1" applyFill="1" applyBorder="1" applyAlignment="1">
      <alignment horizontal="center" vertical="center" wrapText="1"/>
    </xf>
    <xf numFmtId="174" fontId="7" fillId="70" borderId="21" xfId="573" applyNumberFormat="1" applyFont="1" applyFill="1" applyBorder="1" applyAlignment="1" applyProtection="1">
      <alignment horizontal="center" vertical="center" wrapText="1"/>
    </xf>
    <xf numFmtId="174" fontId="7" fillId="70" borderId="23" xfId="573" applyNumberFormat="1" applyFont="1" applyFill="1" applyBorder="1" applyAlignment="1" applyProtection="1">
      <alignment horizontal="center" vertical="center" wrapText="1"/>
    </xf>
    <xf numFmtId="174" fontId="7" fillId="70" borderId="8" xfId="573" applyNumberFormat="1" applyFont="1" applyFill="1" applyBorder="1" applyAlignment="1">
      <alignment horizontal="center" vertical="center" wrapText="1"/>
    </xf>
    <xf numFmtId="174" fontId="10" fillId="70" borderId="4" xfId="573" applyNumberFormat="1" applyFont="1" applyFill="1" applyBorder="1" applyAlignment="1">
      <alignment horizontal="center" vertical="center"/>
    </xf>
    <xf numFmtId="174" fontId="10" fillId="70" borderId="8" xfId="573" applyNumberFormat="1" applyFont="1" applyFill="1" applyBorder="1" applyAlignment="1">
      <alignment horizontal="center" vertical="center"/>
    </xf>
    <xf numFmtId="174" fontId="10" fillId="70" borderId="8" xfId="573" applyNumberFormat="1" applyFont="1" applyFill="1" applyBorder="1" applyAlignment="1">
      <alignment horizontal="center" vertical="center" wrapText="1"/>
    </xf>
    <xf numFmtId="174" fontId="10" fillId="70" borderId="25" xfId="573" applyNumberFormat="1" applyFont="1" applyFill="1" applyBorder="1" applyAlignment="1">
      <alignment horizontal="center" vertical="center"/>
    </xf>
    <xf numFmtId="174" fontId="10" fillId="70" borderId="26" xfId="573" applyNumberFormat="1" applyFont="1" applyFill="1" applyBorder="1" applyAlignment="1">
      <alignment horizontal="center" vertical="center"/>
    </xf>
    <xf numFmtId="0" fontId="7" fillId="70" borderId="27" xfId="0" applyFont="1" applyFill="1" applyBorder="1" applyAlignment="1">
      <alignment horizontal="center" vertical="center"/>
    </xf>
    <xf numFmtId="0" fontId="7" fillId="70" borderId="0" xfId="0" applyFont="1" applyFill="1" applyBorder="1" applyAlignment="1">
      <alignment horizontal="center" vertical="center"/>
    </xf>
    <xf numFmtId="174" fontId="7" fillId="70" borderId="0" xfId="573" applyNumberFormat="1" applyFont="1" applyFill="1" applyBorder="1" applyAlignment="1">
      <alignment horizontal="center" vertical="center" wrapText="1"/>
    </xf>
    <xf numFmtId="174" fontId="7" fillId="70" borderId="28" xfId="573" applyNumberFormat="1" applyFont="1" applyFill="1" applyBorder="1" applyAlignment="1" applyProtection="1">
      <alignment horizontal="center" vertical="center" wrapText="1"/>
    </xf>
    <xf numFmtId="0" fontId="10" fillId="70" borderId="27" xfId="0" applyFont="1" applyFill="1" applyBorder="1" applyAlignment="1">
      <alignment horizontal="center" vertical="center" wrapText="1"/>
    </xf>
    <xf numFmtId="0" fontId="10" fillId="70" borderId="0" xfId="0" applyFont="1" applyFill="1" applyBorder="1" applyAlignment="1">
      <alignment horizontal="center" vertical="center" wrapText="1"/>
    </xf>
    <xf numFmtId="174" fontId="7" fillId="70" borderId="0" xfId="573" applyNumberFormat="1" applyFont="1" applyFill="1" applyBorder="1" applyAlignment="1">
      <alignment horizontal="center" vertical="center"/>
    </xf>
    <xf numFmtId="173" fontId="7" fillId="70" borderId="0" xfId="573" applyFont="1" applyFill="1" applyBorder="1" applyAlignment="1" applyProtection="1">
      <alignment horizontal="center" vertical="center" wrapText="1"/>
    </xf>
    <xf numFmtId="174" fontId="7" fillId="70" borderId="28" xfId="573" applyNumberFormat="1" applyFont="1" applyFill="1" applyBorder="1" applyAlignment="1">
      <alignment horizontal="center" vertical="center" wrapText="1"/>
    </xf>
    <xf numFmtId="174" fontId="10" fillId="70" borderId="27" xfId="573" applyNumberFormat="1" applyFont="1" applyFill="1" applyBorder="1" applyAlignment="1">
      <alignment horizontal="center" vertical="center"/>
    </xf>
    <xf numFmtId="174" fontId="10" fillId="70" borderId="0" xfId="573" applyNumberFormat="1" applyFont="1" applyFill="1" applyBorder="1" applyAlignment="1">
      <alignment horizontal="center" vertical="center"/>
    </xf>
    <xf numFmtId="174" fontId="10" fillId="70" borderId="28" xfId="573" applyNumberFormat="1" applyFont="1" applyFill="1" applyBorder="1" applyAlignment="1">
      <alignment horizontal="center" vertical="center"/>
    </xf>
    <xf numFmtId="174" fontId="10" fillId="70" borderId="28" xfId="573" applyNumberFormat="1" applyFont="1" applyFill="1" applyBorder="1" applyAlignment="1">
      <alignment horizontal="center" vertical="center" wrapText="1"/>
    </xf>
    <xf numFmtId="173" fontId="10" fillId="70" borderId="27" xfId="573" applyNumberFormat="1" applyFont="1" applyFill="1" applyBorder="1" applyAlignment="1">
      <alignment horizontal="center" vertical="center" wrapText="1"/>
    </xf>
    <xf numFmtId="174" fontId="10" fillId="70" borderId="29" xfId="573" applyNumberFormat="1" applyFont="1" applyFill="1" applyBorder="1" applyAlignment="1">
      <alignment horizontal="center" vertical="center"/>
    </xf>
    <xf numFmtId="174" fontId="10" fillId="70" borderId="30" xfId="573" applyNumberFormat="1" applyFont="1" applyFill="1" applyBorder="1" applyAlignment="1">
      <alignment horizontal="center" vertical="center"/>
    </xf>
    <xf numFmtId="0" fontId="0" fillId="70" borderId="0" xfId="0" applyFill="1" applyBorder="1"/>
    <xf numFmtId="0" fontId="6" fillId="70" borderId="27" xfId="0" applyFont="1" applyFill="1" applyBorder="1" applyAlignment="1">
      <alignment horizontal="left" vertical="center"/>
    </xf>
    <xf numFmtId="0" fontId="2" fillId="70" borderId="0" xfId="0" applyFont="1" applyFill="1" applyBorder="1"/>
    <xf numFmtId="0" fontId="2" fillId="70" borderId="27" xfId="0" applyFont="1" applyFill="1" applyBorder="1" applyAlignment="1">
      <alignment horizontal="left" vertical="center"/>
    </xf>
    <xf numFmtId="0" fontId="6" fillId="70" borderId="0" xfId="0" applyFont="1" applyFill="1" applyBorder="1" applyAlignment="1">
      <alignment horizontal="left" vertical="center"/>
    </xf>
    <xf numFmtId="0" fontId="2" fillId="70" borderId="0" xfId="0" applyFont="1" applyFill="1" applyBorder="1" applyAlignment="1">
      <alignment horizontal="center"/>
    </xf>
    <xf numFmtId="174" fontId="62" fillId="70" borderId="0" xfId="573" applyNumberFormat="1" applyFont="1" applyFill="1" applyBorder="1" applyAlignment="1">
      <alignment horizontal="center" vertical="center" wrapText="1"/>
    </xf>
    <xf numFmtId="9" fontId="62" fillId="70" borderId="0" xfId="1201" applyFont="1" applyFill="1" applyBorder="1" applyAlignment="1">
      <alignment horizontal="right" vertical="center" wrapText="1"/>
    </xf>
    <xf numFmtId="174" fontId="62" fillId="70" borderId="28" xfId="573" applyNumberFormat="1" applyFont="1" applyFill="1" applyBorder="1" applyAlignment="1">
      <alignment horizontal="center" vertical="center" wrapText="1"/>
    </xf>
    <xf numFmtId="174" fontId="62" fillId="70" borderId="0" xfId="573" applyNumberFormat="1" applyFont="1" applyFill="1" applyBorder="1" applyAlignment="1" applyProtection="1">
      <alignment horizontal="center" vertical="center" wrapText="1"/>
    </xf>
    <xf numFmtId="2" fontId="63" fillId="70" borderId="27" xfId="0" applyNumberFormat="1" applyFont="1" applyFill="1" applyBorder="1" applyAlignment="1">
      <alignment horizontal="center" vertical="center" wrapText="1"/>
    </xf>
    <xf numFmtId="2" fontId="63" fillId="70" borderId="0" xfId="0" applyNumberFormat="1" applyFont="1" applyFill="1" applyBorder="1" applyAlignment="1">
      <alignment horizontal="center" vertical="center" wrapText="1"/>
    </xf>
    <xf numFmtId="174" fontId="2" fillId="70" borderId="0" xfId="605" applyNumberFormat="1" applyFont="1" applyFill="1" applyBorder="1"/>
    <xf numFmtId="173" fontId="62" fillId="70" borderId="0" xfId="573" applyFont="1" applyFill="1" applyBorder="1" applyAlignment="1" applyProtection="1">
      <alignment horizontal="center" vertical="center" wrapText="1"/>
    </xf>
    <xf numFmtId="174" fontId="63" fillId="70" borderId="27" xfId="573" applyNumberFormat="1" applyFont="1" applyFill="1" applyBorder="1" applyAlignment="1">
      <alignment horizontal="center" vertical="center"/>
    </xf>
    <xf numFmtId="174" fontId="63" fillId="70" borderId="0" xfId="573" applyNumberFormat="1" applyFont="1" applyFill="1" applyBorder="1" applyAlignment="1">
      <alignment horizontal="center" vertical="center"/>
    </xf>
    <xf numFmtId="174" fontId="63" fillId="70" borderId="28" xfId="573" applyNumberFormat="1" applyFont="1" applyFill="1" applyBorder="1" applyAlignment="1">
      <alignment horizontal="center" vertical="center"/>
    </xf>
    <xf numFmtId="173" fontId="63" fillId="70" borderId="27" xfId="573" applyNumberFormat="1" applyFont="1" applyFill="1" applyBorder="1" applyAlignment="1">
      <alignment horizontal="center" vertical="center"/>
    </xf>
    <xf numFmtId="174" fontId="11" fillId="70" borderId="0" xfId="573" applyNumberFormat="1" applyFont="1" applyFill="1" applyBorder="1" applyAlignment="1">
      <alignment horizontal="center" vertical="center"/>
    </xf>
    <xf numFmtId="173" fontId="63" fillId="70" borderId="0" xfId="573" applyNumberFormat="1" applyFont="1" applyFill="1" applyBorder="1" applyAlignment="1">
      <alignment horizontal="center" vertical="center"/>
    </xf>
    <xf numFmtId="174" fontId="63" fillId="70" borderId="28" xfId="573" applyNumberFormat="1" applyFont="1" applyFill="1" applyBorder="1" applyAlignment="1">
      <alignment horizontal="center" vertical="center" wrapText="1"/>
    </xf>
    <xf numFmtId="174" fontId="63" fillId="70" borderId="0" xfId="573" applyNumberFormat="1" applyFont="1" applyFill="1" applyBorder="1" applyAlignment="1">
      <alignment horizontal="center" vertical="center" wrapText="1"/>
    </xf>
    <xf numFmtId="173" fontId="63" fillId="70" borderId="27" xfId="573" applyNumberFormat="1" applyFont="1" applyFill="1" applyBorder="1" applyAlignment="1">
      <alignment horizontal="center" vertical="center" wrapText="1"/>
    </xf>
    <xf numFmtId="174" fontId="63" fillId="70" borderId="29" xfId="573" applyNumberFormat="1" applyFont="1" applyFill="1" applyBorder="1" applyAlignment="1">
      <alignment horizontal="center" vertical="center"/>
    </xf>
    <xf numFmtId="174" fontId="2" fillId="70" borderId="0" xfId="620" applyNumberFormat="1" applyFont="1" applyFill="1"/>
    <xf numFmtId="175" fontId="2" fillId="70" borderId="0" xfId="1201" applyNumberFormat="1" applyFont="1" applyFill="1"/>
    <xf numFmtId="213" fontId="2" fillId="70" borderId="0" xfId="1201" applyNumberFormat="1" applyFont="1" applyFill="1"/>
    <xf numFmtId="3" fontId="2" fillId="70" borderId="0" xfId="0" applyNumberFormat="1" applyFont="1" applyFill="1"/>
    <xf numFmtId="174" fontId="63" fillId="70" borderId="30" xfId="573" applyNumberFormat="1" applyFont="1" applyFill="1" applyBorder="1" applyAlignment="1">
      <alignment horizontal="center" vertical="center"/>
    </xf>
    <xf numFmtId="174" fontId="2" fillId="70" borderId="0" xfId="0" applyNumberFormat="1" applyFont="1" applyFill="1"/>
    <xf numFmtId="174" fontId="62" fillId="70" borderId="28" xfId="573" applyNumberFormat="1" applyFont="1" applyFill="1" applyBorder="1" applyAlignment="1" applyProtection="1">
      <alignment horizontal="center" vertical="center" wrapText="1"/>
    </xf>
    <xf numFmtId="174" fontId="62" fillId="70" borderId="0" xfId="573" applyNumberFormat="1" applyFont="1" applyFill="1" applyBorder="1" applyAlignment="1">
      <alignment horizontal="center" vertical="center"/>
    </xf>
    <xf numFmtId="0" fontId="3" fillId="70" borderId="27" xfId="0" applyFont="1" applyFill="1" applyBorder="1"/>
    <xf numFmtId="0" fontId="3" fillId="70" borderId="0" xfId="0" applyFont="1" applyFill="1" applyBorder="1"/>
    <xf numFmtId="0" fontId="0" fillId="70" borderId="0" xfId="0" applyFont="1" applyFill="1" applyBorder="1" applyAlignment="1">
      <alignment horizontal="center"/>
    </xf>
    <xf numFmtId="9" fontId="7" fillId="70" borderId="0" xfId="1201" applyFont="1" applyFill="1" applyBorder="1" applyAlignment="1">
      <alignment horizontal="right" vertical="center" wrapText="1"/>
    </xf>
    <xf numFmtId="2" fontId="10" fillId="70" borderId="27" xfId="0" applyNumberFormat="1" applyFont="1" applyFill="1" applyBorder="1" applyAlignment="1">
      <alignment horizontal="center" vertical="center" wrapText="1"/>
    </xf>
    <xf numFmtId="2" fontId="10" fillId="70" borderId="0" xfId="0" applyNumberFormat="1" applyFont="1" applyFill="1" applyBorder="1" applyAlignment="1">
      <alignment horizontal="center" vertical="center" wrapText="1"/>
    </xf>
    <xf numFmtId="174" fontId="1" fillId="70" borderId="0" xfId="605" applyNumberFormat="1" applyFont="1" applyFill="1" applyBorder="1"/>
    <xf numFmtId="173" fontId="10" fillId="70" borderId="27" xfId="573" applyNumberFormat="1" applyFont="1" applyFill="1" applyBorder="1" applyAlignment="1">
      <alignment horizontal="center" vertical="center"/>
    </xf>
    <xf numFmtId="174" fontId="9" fillId="70" borderId="0" xfId="573" applyNumberFormat="1" applyFont="1" applyFill="1" applyBorder="1" applyAlignment="1">
      <alignment horizontal="center" vertical="center"/>
    </xf>
    <xf numFmtId="173" fontId="10" fillId="70" borderId="0" xfId="573" applyNumberFormat="1" applyFont="1" applyFill="1" applyBorder="1" applyAlignment="1">
      <alignment horizontal="center" vertical="center"/>
    </xf>
    <xf numFmtId="174" fontId="1" fillId="70" borderId="0" xfId="620" applyNumberFormat="1" applyFont="1" applyFill="1"/>
    <xf numFmtId="175" fontId="1" fillId="70" borderId="0" xfId="1201" applyNumberFormat="1" applyFont="1" applyFill="1"/>
    <xf numFmtId="213" fontId="1" fillId="70" borderId="0" xfId="1201" applyNumberFormat="1" applyFont="1" applyFill="1"/>
    <xf numFmtId="3" fontId="0" fillId="70" borderId="0" xfId="0" applyNumberFormat="1" applyFill="1"/>
    <xf numFmtId="174" fontId="3" fillId="70" borderId="0" xfId="573" applyNumberFormat="1" applyFont="1" applyFill="1" applyBorder="1" applyAlignment="1">
      <alignment horizontal="center"/>
    </xf>
    <xf numFmtId="9" fontId="3" fillId="70" borderId="0" xfId="1201" applyFont="1" applyFill="1" applyBorder="1" applyAlignment="1">
      <alignment horizontal="right"/>
    </xf>
    <xf numFmtId="174" fontId="3" fillId="70" borderId="28" xfId="573" applyNumberFormat="1" applyFont="1" applyFill="1" applyBorder="1" applyAlignment="1" applyProtection="1">
      <alignment horizontal="center"/>
    </xf>
    <xf numFmtId="174" fontId="3" fillId="70" borderId="0" xfId="573" applyNumberFormat="1" applyFont="1" applyFill="1" applyBorder="1" applyAlignment="1" applyProtection="1">
      <alignment horizontal="center"/>
    </xf>
    <xf numFmtId="173" fontId="3" fillId="70" borderId="0" xfId="573" applyFont="1" applyFill="1" applyBorder="1" applyAlignment="1" applyProtection="1">
      <alignment horizontal="center"/>
    </xf>
    <xf numFmtId="174" fontId="3" fillId="70" borderId="27" xfId="573" applyNumberFormat="1" applyFont="1" applyFill="1" applyBorder="1" applyAlignment="1" applyProtection="1">
      <alignment horizontal="center"/>
    </xf>
    <xf numFmtId="173" fontId="3" fillId="70" borderId="27" xfId="573" applyNumberFormat="1" applyFont="1" applyFill="1" applyBorder="1" applyAlignment="1" applyProtection="1">
      <alignment horizontal="center"/>
    </xf>
    <xf numFmtId="174" fontId="3" fillId="70" borderId="29" xfId="573" applyNumberFormat="1" applyFont="1" applyFill="1" applyBorder="1" applyAlignment="1" applyProtection="1">
      <alignment horizontal="center"/>
    </xf>
    <xf numFmtId="174" fontId="3" fillId="70" borderId="30" xfId="573" applyNumberFormat="1" applyFont="1" applyFill="1" applyBorder="1" applyAlignment="1" applyProtection="1">
      <alignment horizontal="center"/>
    </xf>
    <xf numFmtId="0" fontId="11" fillId="70" borderId="0" xfId="0" applyFont="1" applyFill="1"/>
    <xf numFmtId="0" fontId="9" fillId="70" borderId="0" xfId="0" applyFont="1" applyFill="1"/>
    <xf numFmtId="0" fontId="6" fillId="70" borderId="27" xfId="0" applyFont="1" applyFill="1" applyBorder="1"/>
    <xf numFmtId="0" fontId="6" fillId="70" borderId="0" xfId="0" applyFont="1" applyFill="1" applyBorder="1"/>
    <xf numFmtId="174" fontId="6" fillId="70" borderId="0" xfId="573" applyNumberFormat="1" applyFont="1" applyFill="1" applyBorder="1" applyAlignment="1">
      <alignment horizontal="center"/>
    </xf>
    <xf numFmtId="174" fontId="6" fillId="70" borderId="0" xfId="573" applyNumberFormat="1" applyFont="1" applyFill="1" applyBorder="1" applyAlignment="1" applyProtection="1">
      <alignment horizontal="center"/>
    </xf>
    <xf numFmtId="174" fontId="6" fillId="70" borderId="28" xfId="573" applyNumberFormat="1" applyFont="1" applyFill="1" applyBorder="1" applyAlignment="1" applyProtection="1">
      <alignment horizontal="center"/>
    </xf>
    <xf numFmtId="173" fontId="6" fillId="70" borderId="0" xfId="573" applyFont="1" applyFill="1" applyBorder="1" applyAlignment="1" applyProtection="1">
      <alignment horizontal="center"/>
    </xf>
    <xf numFmtId="174" fontId="6" fillId="70" borderId="27" xfId="573" applyNumberFormat="1" applyFont="1" applyFill="1" applyBorder="1" applyAlignment="1" applyProtection="1">
      <alignment horizontal="center"/>
    </xf>
    <xf numFmtId="173" fontId="6" fillId="70" borderId="27" xfId="573" applyNumberFormat="1" applyFont="1" applyFill="1" applyBorder="1" applyAlignment="1" applyProtection="1">
      <alignment horizontal="center"/>
    </xf>
    <xf numFmtId="174" fontId="6" fillId="70" borderId="29" xfId="573" applyNumberFormat="1" applyFont="1" applyFill="1" applyBorder="1" applyAlignment="1" applyProtection="1">
      <alignment horizontal="center"/>
    </xf>
    <xf numFmtId="174" fontId="6" fillId="70" borderId="30" xfId="573" applyNumberFormat="1" applyFont="1" applyFill="1" applyBorder="1" applyAlignment="1" applyProtection="1">
      <alignment horizontal="center"/>
    </xf>
    <xf numFmtId="175" fontId="64" fillId="70" borderId="0" xfId="1201" applyNumberFormat="1" applyFont="1" applyFill="1"/>
    <xf numFmtId="0" fontId="1" fillId="70" borderId="0" xfId="0" applyFont="1" applyFill="1" applyBorder="1"/>
    <xf numFmtId="0" fontId="1" fillId="70" borderId="0" xfId="0" applyFont="1" applyFill="1" applyBorder="1" applyAlignment="1">
      <alignment horizontal="center"/>
    </xf>
    <xf numFmtId="0" fontId="1" fillId="70" borderId="0" xfId="0" applyFont="1" applyFill="1"/>
    <xf numFmtId="3" fontId="1" fillId="70" borderId="0" xfId="0" applyNumberFormat="1" applyFont="1" applyFill="1"/>
    <xf numFmtId="174" fontId="1" fillId="70" borderId="0" xfId="0" applyNumberFormat="1" applyFont="1" applyFill="1"/>
    <xf numFmtId="0" fontId="84" fillId="70" borderId="0" xfId="0" applyFont="1" applyFill="1" applyBorder="1"/>
    <xf numFmtId="0" fontId="84" fillId="70" borderId="0" xfId="0" applyFont="1" applyFill="1" applyBorder="1" applyAlignment="1">
      <alignment horizontal="center"/>
    </xf>
    <xf numFmtId="0" fontId="84" fillId="70" borderId="0" xfId="0" applyFont="1" applyFill="1"/>
    <xf numFmtId="3" fontId="84" fillId="70" borderId="0" xfId="0" applyNumberFormat="1" applyFont="1" applyFill="1"/>
    <xf numFmtId="9" fontId="6" fillId="70" borderId="0" xfId="1201" applyFont="1" applyFill="1" applyBorder="1" applyAlignment="1"/>
    <xf numFmtId="9" fontId="3" fillId="70" borderId="0" xfId="1201" applyFont="1" applyFill="1" applyBorder="1" applyAlignment="1"/>
    <xf numFmtId="0" fontId="0" fillId="70" borderId="0" xfId="0" applyFont="1" applyFill="1" applyBorder="1"/>
    <xf numFmtId="0" fontId="0" fillId="70" borderId="0" xfId="0" applyFont="1" applyFill="1"/>
    <xf numFmtId="3" fontId="0" fillId="70" borderId="0" xfId="0" applyNumberFormat="1" applyFont="1" applyFill="1"/>
    <xf numFmtId="0" fontId="0" fillId="70" borderId="27" xfId="0" applyFont="1" applyFill="1" applyBorder="1"/>
    <xf numFmtId="9" fontId="6" fillId="70" borderId="0" xfId="1201" applyFont="1" applyFill="1" applyBorder="1" applyAlignment="1">
      <alignment horizontal="right"/>
    </xf>
    <xf numFmtId="0" fontId="2" fillId="70" borderId="27" xfId="0" applyFont="1" applyFill="1" applyBorder="1"/>
    <xf numFmtId="176" fontId="3" fillId="70" borderId="0" xfId="497" applyNumberFormat="1" applyFont="1" applyFill="1" applyBorder="1" applyAlignment="1" applyProtection="1">
      <alignment horizontal="center"/>
    </xf>
    <xf numFmtId="212" fontId="6" fillId="70" borderId="0" xfId="497" applyNumberFormat="1" applyFont="1" applyFill="1" applyBorder="1" applyAlignment="1" applyProtection="1">
      <alignment horizontal="center"/>
    </xf>
    <xf numFmtId="0" fontId="6" fillId="70" borderId="31" xfId="0" applyFont="1" applyFill="1" applyBorder="1"/>
    <xf numFmtId="0" fontId="6" fillId="70" borderId="32" xfId="0" applyFont="1" applyFill="1" applyBorder="1"/>
    <xf numFmtId="0" fontId="2" fillId="70" borderId="32" xfId="0" applyFont="1" applyFill="1" applyBorder="1" applyAlignment="1">
      <alignment horizontal="center"/>
    </xf>
    <xf numFmtId="174" fontId="6" fillId="70" borderId="32" xfId="573" applyNumberFormat="1" applyFont="1" applyFill="1" applyBorder="1" applyAlignment="1">
      <alignment horizontal="center"/>
    </xf>
    <xf numFmtId="173" fontId="6" fillId="70" borderId="32" xfId="1201" applyNumberFormat="1" applyFont="1" applyFill="1" applyBorder="1" applyAlignment="1">
      <alignment horizontal="right"/>
    </xf>
    <xf numFmtId="174" fontId="6" fillId="70" borderId="33" xfId="573" applyNumberFormat="1" applyFont="1" applyFill="1" applyBorder="1" applyAlignment="1" applyProtection="1">
      <alignment horizontal="center"/>
    </xf>
    <xf numFmtId="174" fontId="3" fillId="70" borderId="34" xfId="573" applyNumberFormat="1" applyFont="1" applyFill="1" applyBorder="1" applyAlignment="1" applyProtection="1">
      <alignment horizontal="center"/>
    </xf>
    <xf numFmtId="2" fontId="63" fillId="70" borderId="31" xfId="0" applyNumberFormat="1" applyFont="1" applyFill="1" applyBorder="1" applyAlignment="1">
      <alignment horizontal="center" vertical="center" wrapText="1"/>
    </xf>
    <xf numFmtId="2" fontId="63" fillId="70" borderId="32" xfId="0" applyNumberFormat="1" applyFont="1" applyFill="1" applyBorder="1" applyAlignment="1">
      <alignment horizontal="center" vertical="center" wrapText="1"/>
    </xf>
    <xf numFmtId="174" fontId="6" fillId="70" borderId="32" xfId="573" applyNumberFormat="1" applyFont="1" applyFill="1" applyBorder="1" applyAlignment="1" applyProtection="1">
      <alignment horizontal="center"/>
    </xf>
    <xf numFmtId="174" fontId="1" fillId="70" borderId="32" xfId="605" applyNumberFormat="1" applyFont="1" applyFill="1" applyBorder="1"/>
    <xf numFmtId="173" fontId="6" fillId="70" borderId="32" xfId="573" applyFont="1" applyFill="1" applyBorder="1" applyAlignment="1" applyProtection="1">
      <alignment horizontal="center"/>
    </xf>
    <xf numFmtId="174" fontId="6" fillId="70" borderId="31" xfId="573" applyNumberFormat="1" applyFont="1" applyFill="1" applyBorder="1" applyAlignment="1" applyProtection="1">
      <alignment horizontal="center"/>
    </xf>
    <xf numFmtId="174" fontId="63" fillId="70" borderId="32" xfId="573" applyNumberFormat="1" applyFont="1" applyFill="1" applyBorder="1" applyAlignment="1">
      <alignment horizontal="center" vertical="center"/>
    </xf>
    <xf numFmtId="173" fontId="63" fillId="70" borderId="31" xfId="573" applyNumberFormat="1" applyFont="1" applyFill="1" applyBorder="1" applyAlignment="1">
      <alignment horizontal="center" vertical="center"/>
    </xf>
    <xf numFmtId="173" fontId="63" fillId="70" borderId="32" xfId="573" applyNumberFormat="1" applyFont="1" applyFill="1" applyBorder="1" applyAlignment="1">
      <alignment horizontal="center" vertical="center"/>
    </xf>
    <xf numFmtId="173" fontId="6" fillId="70" borderId="31" xfId="573" applyNumberFormat="1" applyFont="1" applyFill="1" applyBorder="1" applyAlignment="1" applyProtection="1">
      <alignment horizontal="center"/>
    </xf>
    <xf numFmtId="174" fontId="6" fillId="70" borderId="34" xfId="573" applyNumberFormat="1" applyFont="1" applyFill="1" applyBorder="1" applyAlignment="1" applyProtection="1">
      <alignment horizontal="center"/>
    </xf>
    <xf numFmtId="174" fontId="2" fillId="70" borderId="32" xfId="620" applyNumberFormat="1" applyFont="1" applyFill="1" applyBorder="1"/>
    <xf numFmtId="175" fontId="2" fillId="70" borderId="32" xfId="1201" applyNumberFormat="1" applyFont="1" applyFill="1" applyBorder="1"/>
    <xf numFmtId="213" fontId="2" fillId="70" borderId="32" xfId="1201" applyNumberFormat="1" applyFont="1" applyFill="1" applyBorder="1"/>
    <xf numFmtId="3" fontId="2" fillId="70" borderId="33" xfId="0" applyNumberFormat="1" applyFont="1" applyFill="1" applyBorder="1"/>
    <xf numFmtId="174" fontId="6" fillId="70" borderId="35" xfId="573" applyNumberFormat="1" applyFont="1" applyFill="1" applyBorder="1" applyAlignment="1" applyProtection="1">
      <alignment horizontal="center"/>
    </xf>
    <xf numFmtId="0" fontId="84" fillId="70" borderId="36" xfId="0" applyFont="1" applyFill="1" applyBorder="1"/>
    <xf numFmtId="0" fontId="6" fillId="70" borderId="36" xfId="0" applyFont="1" applyFill="1" applyBorder="1"/>
    <xf numFmtId="0" fontId="6" fillId="70" borderId="36" xfId="0" applyFont="1" applyFill="1" applyBorder="1" applyAlignment="1">
      <alignment horizontal="center"/>
    </xf>
    <xf numFmtId="174" fontId="6" fillId="70" borderId="37" xfId="573" applyNumberFormat="1" applyFont="1" applyFill="1" applyBorder="1" applyAlignment="1">
      <alignment horizontal="center"/>
    </xf>
    <xf numFmtId="174" fontId="6" fillId="70" borderId="37" xfId="573" applyNumberFormat="1" applyFont="1" applyFill="1" applyBorder="1" applyAlignment="1" applyProtection="1">
      <alignment horizontal="center"/>
    </xf>
    <xf numFmtId="174" fontId="6" fillId="70" borderId="38" xfId="573" applyNumberFormat="1" applyFont="1" applyFill="1" applyBorder="1" applyAlignment="1" applyProtection="1">
      <alignment horizontal="center"/>
    </xf>
    <xf numFmtId="2" fontId="63" fillId="70" borderId="37" xfId="0" applyNumberFormat="1" applyFont="1" applyFill="1" applyBorder="1" applyAlignment="1">
      <alignment horizontal="center" vertical="center" wrapText="1"/>
    </xf>
    <xf numFmtId="173" fontId="6" fillId="70" borderId="37" xfId="573" applyFont="1" applyFill="1" applyBorder="1" applyAlignment="1" applyProtection="1">
      <alignment horizontal="center"/>
    </xf>
    <xf numFmtId="173" fontId="6" fillId="70" borderId="37" xfId="573" applyNumberFormat="1" applyFont="1" applyFill="1" applyBorder="1" applyAlignment="1" applyProtection="1">
      <alignment horizontal="center"/>
    </xf>
    <xf numFmtId="175" fontId="6" fillId="70" borderId="37" xfId="1201" applyNumberFormat="1" applyFont="1" applyFill="1" applyBorder="1" applyAlignment="1" applyProtection="1">
      <alignment horizontal="right"/>
    </xf>
    <xf numFmtId="213" fontId="6" fillId="70" borderId="37" xfId="1201" applyNumberFormat="1" applyFont="1" applyFill="1" applyBorder="1" applyAlignment="1" applyProtection="1">
      <alignment horizontal="right"/>
    </xf>
    <xf numFmtId="174" fontId="6" fillId="70" borderId="39" xfId="573" applyNumberFormat="1" applyFont="1" applyFill="1" applyBorder="1" applyAlignment="1" applyProtection="1">
      <alignment horizontal="center"/>
    </xf>
    <xf numFmtId="176" fontId="74" fillId="70" borderId="0" xfId="488" applyNumberFormat="1" applyFont="1" applyFill="1"/>
    <xf numFmtId="0" fontId="85" fillId="70" borderId="0" xfId="0" applyFont="1" applyFill="1" applyBorder="1"/>
    <xf numFmtId="176" fontId="86" fillId="70" borderId="0" xfId="488" applyNumberFormat="1" applyFont="1" applyFill="1" applyBorder="1"/>
    <xf numFmtId="0" fontId="85" fillId="70" borderId="0" xfId="0" applyFont="1" applyFill="1"/>
    <xf numFmtId="174" fontId="6" fillId="71" borderId="22" xfId="573" applyNumberFormat="1" applyFont="1" applyFill="1" applyBorder="1" applyAlignment="1" applyProtection="1">
      <alignment horizontal="center" vertical="center" wrapText="1"/>
    </xf>
    <xf numFmtId="174" fontId="6" fillId="71" borderId="19" xfId="573" applyNumberFormat="1" applyFont="1" applyFill="1" applyBorder="1" applyAlignment="1" applyProtection="1">
      <alignment horizontal="center" vertical="center" wrapText="1"/>
    </xf>
    <xf numFmtId="174" fontId="11" fillId="71" borderId="4" xfId="573" applyNumberFormat="1" applyFont="1" applyFill="1" applyBorder="1" applyAlignment="1">
      <alignment horizontal="center" vertical="center" wrapText="1"/>
    </xf>
    <xf numFmtId="174" fontId="6" fillId="71" borderId="4" xfId="573" applyNumberFormat="1" applyFont="1" applyFill="1" applyBorder="1" applyAlignment="1" applyProtection="1">
      <alignment horizontal="center" vertical="center" wrapText="1"/>
    </xf>
    <xf numFmtId="173" fontId="6" fillId="71" borderId="19" xfId="573" applyFont="1" applyFill="1" applyBorder="1" applyAlignment="1" applyProtection="1">
      <alignment horizontal="center" vertical="center" wrapText="1"/>
    </xf>
    <xf numFmtId="0" fontId="6" fillId="71" borderId="4" xfId="0" applyFont="1" applyFill="1" applyBorder="1" applyAlignment="1">
      <alignment horizontal="center" vertical="center" wrapText="1"/>
    </xf>
    <xf numFmtId="0" fontId="6" fillId="71" borderId="4" xfId="0" applyFont="1" applyFill="1" applyBorder="1" applyAlignment="1">
      <alignment horizontal="center" vertical="center"/>
    </xf>
    <xf numFmtId="0" fontId="6" fillId="71" borderId="40" xfId="0" applyFont="1" applyFill="1" applyBorder="1" applyAlignment="1">
      <alignment horizontal="center" vertical="center"/>
    </xf>
    <xf numFmtId="173" fontId="6" fillId="71" borderId="19" xfId="573" applyNumberFormat="1" applyFont="1" applyFill="1" applyBorder="1" applyAlignment="1" applyProtection="1">
      <alignment horizontal="center" vertical="center" wrapText="1"/>
    </xf>
    <xf numFmtId="174" fontId="6" fillId="71" borderId="24" xfId="573" applyNumberFormat="1" applyFont="1" applyFill="1" applyBorder="1" applyAlignment="1" applyProtection="1">
      <alignment horizontal="center" vertical="center" wrapText="1"/>
    </xf>
    <xf numFmtId="0" fontId="11" fillId="71" borderId="19" xfId="0" applyFont="1" applyFill="1" applyBorder="1" applyAlignment="1">
      <alignment horizontal="center" vertical="center" wrapText="1"/>
    </xf>
    <xf numFmtId="174" fontId="6" fillId="71" borderId="4" xfId="573" applyNumberFormat="1" applyFont="1" applyFill="1" applyBorder="1" applyAlignment="1">
      <alignment horizontal="center" vertical="center" wrapText="1"/>
    </xf>
    <xf numFmtId="0" fontId="7" fillId="72" borderId="27" xfId="0" applyFont="1" applyFill="1" applyBorder="1" applyAlignment="1">
      <alignment horizontal="center" vertical="center" wrapText="1"/>
    </xf>
    <xf numFmtId="0" fontId="7" fillId="72" borderId="0" xfId="0" applyFont="1" applyFill="1" applyBorder="1" applyAlignment="1">
      <alignment horizontal="center" vertical="center" wrapText="1"/>
    </xf>
    <xf numFmtId="0" fontId="7" fillId="72" borderId="4" xfId="0" applyFont="1" applyFill="1" applyBorder="1" applyAlignment="1">
      <alignment horizontal="center" vertical="center" wrapText="1"/>
    </xf>
    <xf numFmtId="174" fontId="7" fillId="72" borderId="4" xfId="573" applyNumberFormat="1" applyFont="1" applyFill="1" applyBorder="1" applyAlignment="1">
      <alignment horizontal="center" vertical="center" wrapText="1"/>
    </xf>
    <xf numFmtId="174" fontId="7" fillId="72" borderId="24" xfId="573" applyNumberFormat="1" applyFont="1" applyFill="1" applyBorder="1" applyAlignment="1" applyProtection="1">
      <alignment horizontal="center" vertical="center" wrapText="1"/>
    </xf>
    <xf numFmtId="0" fontId="10" fillId="72" borderId="19" xfId="0" applyFont="1" applyFill="1" applyBorder="1" applyAlignment="1">
      <alignment horizontal="center" vertical="center" wrapText="1"/>
    </xf>
    <xf numFmtId="174" fontId="7" fillId="72" borderId="19" xfId="573" applyNumberFormat="1" applyFont="1" applyFill="1" applyBorder="1" applyAlignment="1" applyProtection="1">
      <alignment horizontal="center" vertical="center" wrapText="1"/>
    </xf>
    <xf numFmtId="0" fontId="7" fillId="72" borderId="19" xfId="0" applyFont="1" applyFill="1" applyBorder="1" applyAlignment="1">
      <alignment horizontal="center" vertical="center" wrapText="1"/>
    </xf>
    <xf numFmtId="174" fontId="10" fillId="72" borderId="19" xfId="573" applyNumberFormat="1" applyFont="1" applyFill="1" applyBorder="1" applyAlignment="1">
      <alignment horizontal="center" vertical="center" wrapText="1"/>
    </xf>
    <xf numFmtId="174" fontId="7" fillId="72" borderId="0" xfId="573" applyNumberFormat="1" applyFont="1" applyFill="1" applyBorder="1" applyAlignment="1" applyProtection="1">
      <alignment horizontal="center" vertical="center" wrapText="1"/>
    </xf>
    <xf numFmtId="174" fontId="10" fillId="72" borderId="0" xfId="573" applyNumberFormat="1" applyFont="1" applyFill="1" applyBorder="1" applyAlignment="1">
      <alignment horizontal="center" vertical="center" wrapText="1"/>
    </xf>
    <xf numFmtId="0" fontId="7" fillId="72" borderId="19" xfId="573" applyNumberFormat="1" applyFont="1" applyFill="1" applyBorder="1" applyAlignment="1" applyProtection="1">
      <alignment horizontal="center" vertical="center" wrapText="1"/>
    </xf>
    <xf numFmtId="174" fontId="7" fillId="72" borderId="8" xfId="573" applyNumberFormat="1" applyFont="1" applyFill="1" applyBorder="1" applyAlignment="1" applyProtection="1">
      <alignment horizontal="center" vertical="center" wrapText="1"/>
    </xf>
    <xf numFmtId="0" fontId="7" fillId="73" borderId="40" xfId="0" applyFont="1" applyFill="1" applyBorder="1" applyAlignment="1">
      <alignment horizontal="center" vertical="center"/>
    </xf>
    <xf numFmtId="0" fontId="7" fillId="73" borderId="4" xfId="0" applyFont="1" applyFill="1" applyBorder="1" applyAlignment="1">
      <alignment horizontal="center" vertical="center"/>
    </xf>
    <xf numFmtId="0" fontId="7" fillId="73" borderId="4" xfId="0" applyFont="1" applyFill="1" applyBorder="1" applyAlignment="1">
      <alignment horizontal="center" vertical="center" wrapText="1"/>
    </xf>
    <xf numFmtId="174" fontId="7" fillId="73" borderId="4" xfId="573" applyNumberFormat="1" applyFont="1" applyFill="1" applyBorder="1" applyAlignment="1">
      <alignment horizontal="center" vertical="center" wrapText="1"/>
    </xf>
    <xf numFmtId="174" fontId="7" fillId="73" borderId="24" xfId="573" applyNumberFormat="1" applyFont="1" applyFill="1" applyBorder="1" applyAlignment="1" applyProtection="1">
      <alignment horizontal="center" vertical="center" wrapText="1"/>
    </xf>
    <xf numFmtId="173" fontId="62" fillId="73" borderId="4" xfId="573" applyNumberFormat="1" applyFont="1" applyFill="1" applyBorder="1" applyAlignment="1">
      <alignment horizontal="center" vertical="center"/>
    </xf>
    <xf numFmtId="174" fontId="7" fillId="73" borderId="4" xfId="573" applyNumberFormat="1" applyFont="1" applyFill="1" applyBorder="1" applyAlignment="1">
      <alignment horizontal="center" vertical="center"/>
    </xf>
    <xf numFmtId="173" fontId="7" fillId="73" borderId="4" xfId="573" applyFont="1" applyFill="1" applyBorder="1" applyAlignment="1" applyProtection="1">
      <alignment horizontal="center" vertical="center" wrapText="1"/>
    </xf>
    <xf numFmtId="174" fontId="7" fillId="73" borderId="24" xfId="573" applyNumberFormat="1" applyFont="1" applyFill="1" applyBorder="1" applyAlignment="1">
      <alignment horizontal="center" vertical="center" wrapText="1"/>
    </xf>
    <xf numFmtId="174" fontId="63" fillId="73" borderId="40" xfId="573" applyNumberFormat="1" applyFont="1" applyFill="1" applyBorder="1" applyAlignment="1">
      <alignment horizontal="center" vertical="center"/>
    </xf>
    <xf numFmtId="174" fontId="10" fillId="73" borderId="4" xfId="573" applyNumberFormat="1" applyFont="1" applyFill="1" applyBorder="1" applyAlignment="1">
      <alignment horizontal="center" vertical="center"/>
    </xf>
    <xf numFmtId="174" fontId="10" fillId="73" borderId="24" xfId="573" applyNumberFormat="1" applyFont="1" applyFill="1" applyBorder="1" applyAlignment="1">
      <alignment horizontal="center" vertical="center"/>
    </xf>
    <xf numFmtId="173" fontId="63" fillId="73" borderId="40" xfId="573" applyNumberFormat="1" applyFont="1" applyFill="1" applyBorder="1" applyAlignment="1">
      <alignment horizontal="center" vertical="center"/>
    </xf>
    <xf numFmtId="173" fontId="63" fillId="73" borderId="4" xfId="573" applyNumberFormat="1" applyFont="1" applyFill="1" applyBorder="1" applyAlignment="1">
      <alignment horizontal="center" vertical="center"/>
    </xf>
    <xf numFmtId="174" fontId="10" fillId="73" borderId="24" xfId="573" applyNumberFormat="1" applyFont="1" applyFill="1" applyBorder="1" applyAlignment="1">
      <alignment horizontal="center" vertical="center" wrapText="1"/>
    </xf>
    <xf numFmtId="173" fontId="10" fillId="73" borderId="40" xfId="573" applyNumberFormat="1" applyFont="1" applyFill="1" applyBorder="1" applyAlignment="1">
      <alignment horizontal="center" vertical="center" wrapText="1"/>
    </xf>
    <xf numFmtId="174" fontId="87" fillId="70" borderId="8" xfId="573" applyNumberFormat="1" applyFont="1" applyFill="1" applyBorder="1"/>
    <xf numFmtId="174" fontId="87" fillId="70" borderId="8" xfId="573" applyNumberFormat="1" applyFont="1" applyFill="1" applyBorder="1" applyAlignment="1">
      <alignment horizontal="center"/>
    </xf>
    <xf numFmtId="0" fontId="87" fillId="70" borderId="8" xfId="0" applyFont="1" applyFill="1" applyBorder="1" applyAlignment="1">
      <alignment horizontal="center"/>
    </xf>
    <xf numFmtId="173" fontId="87" fillId="70" borderId="8" xfId="573" applyNumberFormat="1" applyFont="1" applyFill="1" applyBorder="1" applyAlignment="1">
      <alignment horizontal="center"/>
    </xf>
    <xf numFmtId="174" fontId="87" fillId="74" borderId="20" xfId="573" applyNumberFormat="1" applyFont="1" applyFill="1" applyBorder="1" applyAlignment="1">
      <alignment horizontal="center"/>
    </xf>
    <xf numFmtId="0" fontId="88" fillId="74" borderId="24" xfId="0" applyFont="1" applyFill="1" applyBorder="1" applyAlignment="1"/>
    <xf numFmtId="0" fontId="88" fillId="74" borderId="40" xfId="0" applyFont="1" applyFill="1" applyBorder="1" applyAlignment="1"/>
    <xf numFmtId="0" fontId="88" fillId="74" borderId="40" xfId="0" applyFont="1" applyFill="1" applyBorder="1" applyAlignment="1">
      <alignment horizontal="center" vertical="center"/>
    </xf>
    <xf numFmtId="0" fontId="66" fillId="70" borderId="0" xfId="0" applyFont="1" applyFill="1"/>
    <xf numFmtId="0" fontId="88" fillId="70" borderId="0" xfId="0" applyFont="1" applyFill="1" applyBorder="1"/>
    <xf numFmtId="0" fontId="87" fillId="70" borderId="0" xfId="0" applyFont="1" applyFill="1" applyBorder="1" applyAlignment="1">
      <alignment horizontal="center"/>
    </xf>
    <xf numFmtId="0" fontId="88" fillId="70" borderId="0" xfId="0" applyFont="1" applyFill="1" applyBorder="1" applyAlignment="1">
      <alignment horizontal="center"/>
    </xf>
    <xf numFmtId="174" fontId="6" fillId="70" borderId="0" xfId="630" applyNumberFormat="1" applyFont="1" applyFill="1" applyBorder="1" applyAlignment="1" applyProtection="1">
      <alignment horizontal="center" vertical="center" wrapText="1"/>
    </xf>
    <xf numFmtId="174" fontId="6" fillId="70" borderId="40" xfId="630" applyNumberFormat="1" applyFont="1" applyFill="1" applyBorder="1" applyAlignment="1">
      <alignment horizontal="center" vertical="center" wrapText="1"/>
    </xf>
    <xf numFmtId="174" fontId="6" fillId="70" borderId="19" xfId="630" applyNumberFormat="1" applyFont="1" applyFill="1" applyBorder="1" applyAlignment="1">
      <alignment horizontal="center" vertical="center" wrapText="1"/>
    </xf>
    <xf numFmtId="174" fontId="6" fillId="70" borderId="18" xfId="630" applyNumberFormat="1" applyFont="1" applyFill="1" applyBorder="1" applyAlignment="1" applyProtection="1">
      <alignment horizontal="center" vertical="center" wrapText="1"/>
    </xf>
    <xf numFmtId="174" fontId="6" fillId="70" borderId="40" xfId="630" applyNumberFormat="1" applyFont="1" applyFill="1" applyBorder="1" applyAlignment="1" applyProtection="1">
      <alignment horizontal="center" vertical="center" wrapText="1"/>
    </xf>
    <xf numFmtId="174" fontId="6" fillId="70" borderId="4" xfId="630" applyNumberFormat="1" applyFont="1" applyFill="1" applyBorder="1" applyAlignment="1" applyProtection="1">
      <alignment horizontal="center" vertical="center" wrapText="1"/>
    </xf>
    <xf numFmtId="174" fontId="6" fillId="70" borderId="24" xfId="630" applyNumberFormat="1" applyFont="1" applyFill="1" applyBorder="1" applyAlignment="1" applyProtection="1">
      <alignment horizontal="center" vertical="center" wrapText="1"/>
    </xf>
    <xf numFmtId="0" fontId="11" fillId="70" borderId="0" xfId="0" applyFont="1" applyFill="1" applyBorder="1" applyAlignment="1">
      <alignment horizontal="center"/>
    </xf>
    <xf numFmtId="0" fontId="3" fillId="70" borderId="41" xfId="0" applyFont="1" applyFill="1" applyBorder="1" applyAlignment="1">
      <alignment horizontal="center" vertical="center"/>
    </xf>
    <xf numFmtId="0" fontId="3" fillId="70" borderId="19" xfId="0" applyFont="1" applyFill="1" applyBorder="1" applyAlignment="1">
      <alignment horizontal="center" vertical="center"/>
    </xf>
    <xf numFmtId="174" fontId="7" fillId="70" borderId="0" xfId="630" applyNumberFormat="1" applyFont="1" applyFill="1" applyBorder="1" applyAlignment="1" applyProtection="1">
      <alignment horizontal="center" vertical="center" wrapText="1"/>
    </xf>
    <xf numFmtId="174" fontId="7" fillId="70" borderId="41" xfId="630" applyNumberFormat="1" applyFont="1" applyFill="1" applyBorder="1" applyAlignment="1" applyProtection="1">
      <alignment horizontal="center" vertical="center" wrapText="1"/>
    </xf>
    <xf numFmtId="174" fontId="7" fillId="70" borderId="19" xfId="630" applyNumberFormat="1" applyFont="1" applyFill="1" applyBorder="1" applyAlignment="1" applyProtection="1">
      <alignment horizontal="center" vertical="center" wrapText="1"/>
    </xf>
    <xf numFmtId="0" fontId="10" fillId="70" borderId="0" xfId="0" applyFont="1" applyFill="1" applyBorder="1" applyAlignment="1">
      <alignment horizontal="center"/>
    </xf>
    <xf numFmtId="0" fontId="10" fillId="70" borderId="41" xfId="0" applyFont="1" applyFill="1" applyBorder="1" applyAlignment="1">
      <alignment horizontal="center" vertical="center" wrapText="1"/>
    </xf>
    <xf numFmtId="174" fontId="7" fillId="70" borderId="27" xfId="630" applyNumberFormat="1" applyFont="1" applyFill="1" applyBorder="1" applyAlignment="1" applyProtection="1">
      <alignment horizontal="center" vertical="center" wrapText="1"/>
    </xf>
    <xf numFmtId="0" fontId="7" fillId="70" borderId="18" xfId="0" applyFont="1" applyFill="1" applyBorder="1" applyAlignment="1">
      <alignment horizontal="center" vertical="center" wrapText="1"/>
    </xf>
    <xf numFmtId="174" fontId="3" fillId="70" borderId="41" xfId="630" applyNumberFormat="1" applyFont="1" applyFill="1" applyBorder="1" applyAlignment="1">
      <alignment horizontal="center" vertical="center" wrapText="1"/>
    </xf>
    <xf numFmtId="174" fontId="3" fillId="70" borderId="19" xfId="630" applyNumberFormat="1" applyFont="1" applyFill="1" applyBorder="1" applyAlignment="1">
      <alignment horizontal="center" vertical="center" wrapText="1"/>
    </xf>
    <xf numFmtId="0" fontId="10" fillId="70" borderId="27" xfId="0" applyFont="1" applyFill="1" applyBorder="1" applyAlignment="1">
      <alignment horizontal="center"/>
    </xf>
    <xf numFmtId="0" fontId="10" fillId="70" borderId="22" xfId="0" applyFont="1" applyFill="1" applyBorder="1" applyAlignment="1">
      <alignment horizontal="center"/>
    </xf>
    <xf numFmtId="0" fontId="3" fillId="70" borderId="0" xfId="0" applyFont="1" applyFill="1" applyBorder="1" applyAlignment="1">
      <alignment horizontal="center" vertical="center"/>
    </xf>
    <xf numFmtId="0" fontId="7" fillId="70" borderId="28" xfId="0" applyFont="1" applyFill="1" applyBorder="1" applyAlignment="1">
      <alignment horizontal="center" vertical="center" wrapText="1"/>
    </xf>
    <xf numFmtId="174" fontId="3" fillId="70" borderId="27" xfId="630" applyNumberFormat="1" applyFont="1" applyFill="1" applyBorder="1" applyAlignment="1">
      <alignment horizontal="center" vertical="center" wrapText="1"/>
    </xf>
    <xf numFmtId="221" fontId="3" fillId="70" borderId="0" xfId="630" applyNumberFormat="1" applyFont="1" applyFill="1" applyBorder="1" applyAlignment="1">
      <alignment horizontal="center" vertical="center" wrapText="1"/>
    </xf>
    <xf numFmtId="174" fontId="7" fillId="70" borderId="28" xfId="630" applyNumberFormat="1" applyFont="1" applyFill="1" applyBorder="1" applyAlignment="1" applyProtection="1">
      <alignment horizontal="center" vertical="center" wrapText="1"/>
    </xf>
    <xf numFmtId="174" fontId="3" fillId="70" borderId="0" xfId="630" applyNumberFormat="1" applyFont="1" applyFill="1" applyBorder="1" applyAlignment="1">
      <alignment horizontal="center" vertical="center" wrapText="1"/>
    </xf>
    <xf numFmtId="174" fontId="10" fillId="70" borderId="29" xfId="0" applyNumberFormat="1" applyFont="1" applyFill="1" applyBorder="1" applyAlignment="1">
      <alignment horizontal="center"/>
    </xf>
    <xf numFmtId="0" fontId="10" fillId="70" borderId="29" xfId="0" applyFont="1" applyFill="1" applyBorder="1" applyAlignment="1">
      <alignment horizontal="center"/>
    </xf>
    <xf numFmtId="0" fontId="3" fillId="70" borderId="27" xfId="0" applyFont="1" applyFill="1" applyBorder="1" applyAlignment="1">
      <alignment horizontal="center" vertical="center"/>
    </xf>
    <xf numFmtId="0" fontId="11" fillId="70" borderId="27" xfId="0" applyFont="1" applyFill="1" applyBorder="1" applyAlignment="1">
      <alignment horizontal="left" vertical="center"/>
    </xf>
    <xf numFmtId="0" fontId="6" fillId="70" borderId="28" xfId="0" applyFont="1" applyFill="1" applyBorder="1" applyAlignment="1">
      <alignment horizontal="center" vertical="center" wrapText="1"/>
    </xf>
    <xf numFmtId="174" fontId="6" fillId="70" borderId="27" xfId="630" applyNumberFormat="1" applyFont="1" applyFill="1" applyBorder="1" applyAlignment="1">
      <alignment horizontal="center"/>
    </xf>
    <xf numFmtId="9" fontId="62" fillId="70" borderId="0" xfId="1201" applyNumberFormat="1" applyFont="1" applyFill="1" applyBorder="1" applyAlignment="1">
      <alignment horizontal="right" vertical="center" wrapText="1"/>
    </xf>
    <xf numFmtId="174" fontId="6" fillId="70" borderId="27" xfId="630" applyNumberFormat="1" applyFont="1" applyFill="1" applyBorder="1" applyAlignment="1" applyProtection="1">
      <alignment horizontal="center"/>
    </xf>
    <xf numFmtId="174" fontId="6" fillId="70" borderId="0" xfId="630" applyNumberFormat="1" applyFont="1" applyFill="1" applyBorder="1" applyAlignment="1" applyProtection="1">
      <alignment horizontal="center"/>
    </xf>
    <xf numFmtId="174" fontId="6" fillId="70" borderId="28" xfId="630" applyNumberFormat="1" applyFont="1" applyFill="1" applyBorder="1" applyAlignment="1" applyProtection="1">
      <alignment horizontal="center"/>
    </xf>
    <xf numFmtId="10" fontId="11" fillId="70" borderId="27" xfId="1201" applyNumberFormat="1" applyFont="1" applyFill="1" applyBorder="1" applyAlignment="1">
      <alignment horizontal="center"/>
    </xf>
    <xf numFmtId="174" fontId="6" fillId="70" borderId="0" xfId="630" applyNumberFormat="1" applyFont="1" applyFill="1" applyBorder="1" applyAlignment="1">
      <alignment horizontal="center"/>
    </xf>
    <xf numFmtId="9" fontId="6" fillId="70" borderId="0" xfId="1201" applyNumberFormat="1" applyFont="1" applyFill="1" applyBorder="1" applyAlignment="1">
      <alignment horizontal="right" vertical="center" wrapText="1"/>
    </xf>
    <xf numFmtId="174" fontId="6" fillId="70" borderId="29" xfId="630" applyNumberFormat="1" applyFont="1" applyFill="1" applyBorder="1" applyAlignment="1" applyProtection="1">
      <alignment horizontal="center"/>
    </xf>
    <xf numFmtId="10" fontId="11" fillId="70" borderId="27" xfId="1216" applyNumberFormat="1" applyFont="1" applyFill="1" applyBorder="1" applyAlignment="1">
      <alignment horizontal="center" vertical="center" wrapText="1"/>
    </xf>
    <xf numFmtId="174" fontId="6" fillId="70" borderId="0" xfId="630" applyNumberFormat="1" applyFont="1" applyFill="1" applyBorder="1" applyAlignment="1">
      <alignment horizontal="center" vertical="center" wrapText="1"/>
    </xf>
    <xf numFmtId="174" fontId="6" fillId="70" borderId="27" xfId="630" applyNumberFormat="1" applyFont="1" applyFill="1" applyBorder="1" applyAlignment="1">
      <alignment horizontal="center" vertical="center" wrapText="1"/>
    </xf>
    <xf numFmtId="174" fontId="6" fillId="70" borderId="29" xfId="630" applyNumberFormat="1" applyFont="1" applyFill="1" applyBorder="1" applyAlignment="1" applyProtection="1">
      <alignment horizontal="center" vertical="center" wrapText="1"/>
    </xf>
    <xf numFmtId="174" fontId="6" fillId="70" borderId="27" xfId="630" applyNumberFormat="1" applyFont="1" applyFill="1" applyBorder="1" applyAlignment="1" applyProtection="1">
      <alignment horizontal="center" vertical="center" wrapText="1"/>
    </xf>
    <xf numFmtId="174" fontId="6" fillId="70" borderId="28" xfId="630" applyNumberFormat="1" applyFont="1" applyFill="1" applyBorder="1" applyAlignment="1" applyProtection="1">
      <alignment horizontal="center" vertical="center" wrapText="1"/>
    </xf>
    <xf numFmtId="0" fontId="11" fillId="70" borderId="0" xfId="0" applyFont="1" applyFill="1" applyBorder="1"/>
    <xf numFmtId="0" fontId="3" fillId="70" borderId="28" xfId="0" applyFont="1" applyFill="1" applyBorder="1" applyAlignment="1">
      <alignment horizontal="center"/>
    </xf>
    <xf numFmtId="3" fontId="3" fillId="70" borderId="0" xfId="630" applyNumberFormat="1" applyFont="1" applyFill="1" applyBorder="1" applyAlignment="1" applyProtection="1">
      <alignment horizontal="center"/>
    </xf>
    <xf numFmtId="174" fontId="3" fillId="70" borderId="27" xfId="630" applyNumberFormat="1" applyFont="1" applyFill="1" applyBorder="1" applyAlignment="1">
      <alignment horizontal="center"/>
    </xf>
    <xf numFmtId="174" fontId="3" fillId="70" borderId="0" xfId="630" applyNumberFormat="1" applyFont="1" applyFill="1" applyBorder="1" applyAlignment="1" applyProtection="1">
      <alignment horizontal="center"/>
    </xf>
    <xf numFmtId="174" fontId="3" fillId="70" borderId="27" xfId="630" applyNumberFormat="1" applyFont="1" applyFill="1" applyBorder="1" applyAlignment="1" applyProtection="1">
      <alignment horizontal="center"/>
    </xf>
    <xf numFmtId="174" fontId="3" fillId="70" borderId="28" xfId="630" applyNumberFormat="1" applyFont="1" applyFill="1" applyBorder="1" applyAlignment="1" applyProtection="1">
      <alignment horizontal="center"/>
    </xf>
    <xf numFmtId="174" fontId="9" fillId="70" borderId="0" xfId="630" applyNumberFormat="1" applyFont="1" applyFill="1" applyBorder="1" applyAlignment="1">
      <alignment horizontal="center"/>
    </xf>
    <xf numFmtId="10" fontId="9" fillId="70" borderId="27" xfId="1201" applyNumberFormat="1" applyFont="1" applyFill="1" applyBorder="1" applyAlignment="1">
      <alignment horizontal="center"/>
    </xf>
    <xf numFmtId="174" fontId="3" fillId="70" borderId="0" xfId="630" applyNumberFormat="1" applyFont="1" applyFill="1" applyBorder="1" applyAlignment="1">
      <alignment horizontal="center"/>
    </xf>
    <xf numFmtId="9" fontId="3" fillId="70" borderId="0" xfId="1201" applyNumberFormat="1" applyFont="1" applyFill="1" applyBorder="1" applyAlignment="1">
      <alignment horizontal="right" vertical="center" wrapText="1"/>
    </xf>
    <xf numFmtId="174" fontId="3" fillId="70" borderId="29" xfId="630" applyNumberFormat="1" applyFont="1" applyFill="1" applyBorder="1" applyAlignment="1" applyProtection="1">
      <alignment horizontal="center"/>
    </xf>
    <xf numFmtId="10" fontId="9" fillId="70" borderId="27" xfId="1216" applyNumberFormat="1" applyFont="1" applyFill="1" applyBorder="1" applyAlignment="1">
      <alignment horizontal="center" vertical="center"/>
    </xf>
    <xf numFmtId="0" fontId="6" fillId="70" borderId="28" xfId="0" applyFont="1" applyFill="1" applyBorder="1" applyAlignment="1">
      <alignment horizontal="center"/>
    </xf>
    <xf numFmtId="3" fontId="6" fillId="70" borderId="0" xfId="630" applyNumberFormat="1" applyFont="1" applyFill="1" applyBorder="1" applyAlignment="1" applyProtection="1">
      <alignment horizontal="center"/>
    </xf>
    <xf numFmtId="174" fontId="11" fillId="70" borderId="0" xfId="630" applyNumberFormat="1" applyFont="1" applyFill="1" applyBorder="1" applyAlignment="1">
      <alignment horizontal="center"/>
    </xf>
    <xf numFmtId="10" fontId="11" fillId="70" borderId="27" xfId="1216" applyNumberFormat="1" applyFont="1" applyFill="1" applyBorder="1" applyAlignment="1">
      <alignment horizontal="center" vertical="center"/>
    </xf>
    <xf numFmtId="0" fontId="9" fillId="70" borderId="27" xfId="0" applyFont="1" applyFill="1" applyBorder="1"/>
    <xf numFmtId="0" fontId="11" fillId="70" borderId="27" xfId="0" applyFont="1" applyFill="1" applyBorder="1"/>
    <xf numFmtId="173" fontId="6" fillId="70" borderId="0" xfId="1201" applyNumberFormat="1" applyFont="1" applyFill="1" applyBorder="1" applyAlignment="1">
      <alignment horizontal="right"/>
    </xf>
    <xf numFmtId="0" fontId="6" fillId="70" borderId="33" xfId="0" applyFont="1" applyFill="1" applyBorder="1" applyAlignment="1">
      <alignment horizontal="center"/>
    </xf>
    <xf numFmtId="3" fontId="6" fillId="70" borderId="32" xfId="630" applyNumberFormat="1" applyFont="1" applyFill="1" applyBorder="1" applyAlignment="1" applyProtection="1">
      <alignment horizontal="center"/>
    </xf>
    <xf numFmtId="174" fontId="6" fillId="70" borderId="31" xfId="630" applyNumberFormat="1" applyFont="1" applyFill="1" applyBorder="1" applyAlignment="1">
      <alignment horizontal="center"/>
    </xf>
    <xf numFmtId="174" fontId="6" fillId="70" borderId="32" xfId="630" applyNumberFormat="1" applyFont="1" applyFill="1" applyBorder="1" applyAlignment="1" applyProtection="1">
      <alignment horizontal="center"/>
    </xf>
    <xf numFmtId="174" fontId="6" fillId="70" borderId="31" xfId="630" applyNumberFormat="1" applyFont="1" applyFill="1" applyBorder="1" applyAlignment="1" applyProtection="1">
      <alignment horizontal="center"/>
    </xf>
    <xf numFmtId="174" fontId="6" fillId="70" borderId="33" xfId="630" applyNumberFormat="1" applyFont="1" applyFill="1" applyBorder="1" applyAlignment="1" applyProtection="1">
      <alignment horizontal="center"/>
    </xf>
    <xf numFmtId="174" fontId="11" fillId="70" borderId="32" xfId="630" applyNumberFormat="1" applyFont="1" applyFill="1" applyBorder="1" applyAlignment="1">
      <alignment horizontal="center"/>
    </xf>
    <xf numFmtId="10" fontId="11" fillId="70" borderId="31" xfId="1201" applyNumberFormat="1" applyFont="1" applyFill="1" applyBorder="1" applyAlignment="1">
      <alignment horizontal="center"/>
    </xf>
    <xf numFmtId="174" fontId="6" fillId="70" borderId="32" xfId="630" applyNumberFormat="1" applyFont="1" applyFill="1" applyBorder="1" applyAlignment="1">
      <alignment horizontal="center"/>
    </xf>
    <xf numFmtId="174" fontId="6" fillId="70" borderId="34" xfId="630" applyNumberFormat="1" applyFont="1" applyFill="1" applyBorder="1" applyAlignment="1" applyProtection="1">
      <alignment horizontal="center"/>
    </xf>
    <xf numFmtId="10" fontId="11" fillId="70" borderId="31" xfId="1216" applyNumberFormat="1" applyFont="1" applyFill="1" applyBorder="1" applyAlignment="1">
      <alignment horizontal="center" vertical="center"/>
    </xf>
    <xf numFmtId="0" fontId="6" fillId="70" borderId="19" xfId="0" applyFont="1" applyFill="1" applyBorder="1"/>
    <xf numFmtId="0" fontId="6" fillId="70" borderId="19" xfId="0" applyFont="1" applyFill="1" applyBorder="1" applyAlignment="1">
      <alignment horizontal="center"/>
    </xf>
    <xf numFmtId="3" fontId="6" fillId="70" borderId="19" xfId="630" applyNumberFormat="1" applyFont="1" applyFill="1" applyBorder="1" applyAlignment="1" applyProtection="1">
      <alignment horizontal="center"/>
    </xf>
    <xf numFmtId="174" fontId="6" fillId="70" borderId="19" xfId="630" applyNumberFormat="1" applyFont="1" applyFill="1" applyBorder="1" applyAlignment="1">
      <alignment horizontal="center"/>
    </xf>
    <xf numFmtId="174" fontId="6" fillId="70" borderId="19" xfId="630" applyNumberFormat="1" applyFont="1" applyFill="1" applyBorder="1" applyAlignment="1" applyProtection="1">
      <alignment horizontal="center"/>
    </xf>
    <xf numFmtId="174" fontId="89" fillId="70" borderId="19" xfId="630" applyNumberFormat="1" applyFont="1" applyFill="1" applyBorder="1" applyAlignment="1" applyProtection="1">
      <alignment horizontal="center"/>
    </xf>
    <xf numFmtId="174" fontId="89" fillId="70" borderId="19" xfId="630" applyNumberFormat="1" applyFont="1" applyFill="1" applyBorder="1" applyAlignment="1">
      <alignment horizontal="center"/>
    </xf>
    <xf numFmtId="174" fontId="89" fillId="70" borderId="0" xfId="630" applyNumberFormat="1" applyFont="1" applyFill="1" applyBorder="1" applyAlignment="1">
      <alignment horizontal="center"/>
    </xf>
    <xf numFmtId="10" fontId="89" fillId="70" borderId="19" xfId="1216" applyNumberFormat="1" applyFont="1" applyFill="1" applyBorder="1" applyAlignment="1">
      <alignment horizontal="center" vertical="center"/>
    </xf>
    <xf numFmtId="0" fontId="6" fillId="70" borderId="0" xfId="0" applyFont="1" applyFill="1" applyBorder="1" applyAlignment="1">
      <alignment horizontal="center"/>
    </xf>
    <xf numFmtId="174" fontId="89" fillId="70" borderId="0" xfId="630" applyNumberFormat="1" applyFont="1" applyFill="1" applyBorder="1" applyAlignment="1" applyProtection="1">
      <alignment horizontal="center"/>
    </xf>
    <xf numFmtId="10" fontId="89" fillId="70" borderId="0" xfId="1216" applyNumberFormat="1" applyFont="1" applyFill="1" applyBorder="1" applyAlignment="1">
      <alignment horizontal="center" vertical="center"/>
    </xf>
    <xf numFmtId="0" fontId="74" fillId="70" borderId="0" xfId="0" applyFont="1" applyFill="1"/>
    <xf numFmtId="0" fontId="90" fillId="70" borderId="0" xfId="0" applyFont="1" applyFill="1" applyBorder="1"/>
    <xf numFmtId="0" fontId="90" fillId="70" borderId="0" xfId="0" applyFont="1" applyFill="1" applyBorder="1" applyAlignment="1">
      <alignment horizontal="center"/>
    </xf>
    <xf numFmtId="3" fontId="90" fillId="70" borderId="0" xfId="630" applyNumberFormat="1" applyFont="1" applyFill="1" applyBorder="1" applyAlignment="1" applyProtection="1">
      <alignment horizontal="center"/>
    </xf>
    <xf numFmtId="174" fontId="90" fillId="70" borderId="0" xfId="630" applyNumberFormat="1" applyFont="1" applyFill="1" applyBorder="1" applyAlignment="1">
      <alignment horizontal="center"/>
    </xf>
    <xf numFmtId="174" fontId="90" fillId="70" borderId="0" xfId="630" applyNumberFormat="1" applyFont="1" applyFill="1" applyBorder="1" applyAlignment="1" applyProtection="1">
      <alignment horizontal="center"/>
    </xf>
    <xf numFmtId="0" fontId="3" fillId="70" borderId="0" xfId="0" applyFont="1" applyFill="1" applyBorder="1" applyAlignment="1">
      <alignment horizontal="center"/>
    </xf>
    <xf numFmtId="174" fontId="91" fillId="70" borderId="0" xfId="630" applyNumberFormat="1" applyFont="1" applyFill="1" applyBorder="1" applyAlignment="1" applyProtection="1">
      <alignment horizontal="center"/>
    </xf>
    <xf numFmtId="174" fontId="91" fillId="70" borderId="0" xfId="630" applyNumberFormat="1" applyFont="1" applyFill="1" applyBorder="1" applyAlignment="1">
      <alignment horizontal="center"/>
    </xf>
    <xf numFmtId="10" fontId="91" fillId="70" borderId="0" xfId="1216" applyNumberFormat="1" applyFont="1" applyFill="1" applyBorder="1" applyAlignment="1">
      <alignment horizontal="center" vertical="center"/>
    </xf>
    <xf numFmtId="10" fontId="9" fillId="70" borderId="0" xfId="1216" applyNumberFormat="1" applyFont="1" applyFill="1" applyBorder="1" applyAlignment="1">
      <alignment horizontal="center" vertical="center"/>
    </xf>
    <xf numFmtId="0" fontId="11" fillId="72" borderId="40" xfId="0" applyFont="1" applyFill="1" applyBorder="1" applyAlignment="1">
      <alignment horizontal="center" vertical="center" wrapText="1"/>
    </xf>
    <xf numFmtId="174" fontId="6" fillId="72" borderId="4" xfId="630" applyNumberFormat="1" applyFont="1" applyFill="1" applyBorder="1" applyAlignment="1">
      <alignment horizontal="center" vertical="center" wrapText="1"/>
    </xf>
    <xf numFmtId="174" fontId="6" fillId="72" borderId="24" xfId="630" applyNumberFormat="1" applyFont="1" applyFill="1" applyBorder="1" applyAlignment="1" applyProtection="1">
      <alignment horizontal="center" vertical="center" wrapText="1"/>
    </xf>
    <xf numFmtId="174" fontId="6" fillId="72" borderId="40" xfId="630" applyNumberFormat="1" applyFont="1" applyFill="1" applyBorder="1" applyAlignment="1" applyProtection="1">
      <alignment horizontal="center" vertical="center" wrapText="1"/>
    </xf>
    <xf numFmtId="174" fontId="6" fillId="72" borderId="4" xfId="630" applyNumberFormat="1" applyFont="1" applyFill="1" applyBorder="1" applyAlignment="1" applyProtection="1">
      <alignment horizontal="center" vertical="center" wrapText="1"/>
    </xf>
    <xf numFmtId="174" fontId="6" fillId="72" borderId="8" xfId="630" applyNumberFormat="1" applyFont="1" applyFill="1" applyBorder="1" applyAlignment="1" applyProtection="1">
      <alignment horizontal="center" vertical="center" wrapText="1"/>
    </xf>
    <xf numFmtId="0" fontId="6" fillId="72" borderId="40" xfId="0" applyFont="1" applyFill="1" applyBorder="1" applyAlignment="1">
      <alignment horizontal="center" vertical="center"/>
    </xf>
    <xf numFmtId="0" fontId="6" fillId="72" borderId="4" xfId="0" applyFont="1" applyFill="1" applyBorder="1" applyAlignment="1">
      <alignment horizontal="center" vertical="center"/>
    </xf>
    <xf numFmtId="0" fontId="6" fillId="72" borderId="24" xfId="0" applyFont="1" applyFill="1" applyBorder="1" applyAlignment="1">
      <alignment horizontal="center" vertical="center" wrapText="1"/>
    </xf>
    <xf numFmtId="0" fontId="3" fillId="72" borderId="41" xfId="0" applyFont="1" applyFill="1" applyBorder="1" applyAlignment="1">
      <alignment horizontal="center" vertical="center"/>
    </xf>
    <xf numFmtId="0" fontId="3" fillId="72" borderId="19" xfId="0" applyFont="1" applyFill="1" applyBorder="1" applyAlignment="1">
      <alignment horizontal="center" vertical="center"/>
    </xf>
    <xf numFmtId="0" fontId="7" fillId="72" borderId="24" xfId="0" applyFont="1" applyFill="1" applyBorder="1" applyAlignment="1">
      <alignment horizontal="center" vertical="center" wrapText="1"/>
    </xf>
    <xf numFmtId="174" fontId="7" fillId="72" borderId="41" xfId="630" applyNumberFormat="1" applyFont="1" applyFill="1" applyBorder="1" applyAlignment="1">
      <alignment horizontal="center" vertical="center" wrapText="1"/>
    </xf>
    <xf numFmtId="174" fontId="7" fillId="72" borderId="19" xfId="630" applyNumberFormat="1" applyFont="1" applyFill="1" applyBorder="1" applyAlignment="1">
      <alignment horizontal="center" vertical="center" wrapText="1"/>
    </xf>
    <xf numFmtId="174" fontId="7" fillId="72" borderId="18" xfId="630" applyNumberFormat="1" applyFont="1" applyFill="1" applyBorder="1" applyAlignment="1" applyProtection="1">
      <alignment horizontal="center" vertical="center" wrapText="1"/>
    </xf>
    <xf numFmtId="174" fontId="7" fillId="72" borderId="41" xfId="630" applyNumberFormat="1" applyFont="1" applyFill="1" applyBorder="1" applyAlignment="1" applyProtection="1">
      <alignment horizontal="center" vertical="center" wrapText="1"/>
    </xf>
    <xf numFmtId="174" fontId="7" fillId="72" borderId="19" xfId="630" applyNumberFormat="1" applyFont="1" applyFill="1" applyBorder="1" applyAlignment="1" applyProtection="1">
      <alignment horizontal="center" vertical="center" wrapText="1"/>
    </xf>
    <xf numFmtId="0" fontId="10" fillId="72" borderId="40" xfId="0" applyFont="1" applyFill="1" applyBorder="1" applyAlignment="1">
      <alignment horizontal="center" vertical="center" wrapText="1"/>
    </xf>
    <xf numFmtId="0" fontId="10" fillId="72" borderId="8" xfId="0" applyFont="1" applyFill="1" applyBorder="1" applyAlignment="1">
      <alignment horizontal="center" vertical="center" wrapText="1"/>
    </xf>
    <xf numFmtId="0" fontId="10" fillId="72" borderId="41" xfId="0" applyFont="1" applyFill="1" applyBorder="1" applyAlignment="1">
      <alignment horizontal="center" vertical="center" wrapText="1"/>
    </xf>
    <xf numFmtId="174" fontId="7" fillId="72" borderId="27" xfId="630" applyNumberFormat="1" applyFont="1" applyFill="1" applyBorder="1" applyAlignment="1" applyProtection="1">
      <alignment horizontal="center" vertical="center" wrapText="1"/>
    </xf>
    <xf numFmtId="174" fontId="7" fillId="72" borderId="0" xfId="630" applyNumberFormat="1" applyFont="1" applyFill="1" applyBorder="1" applyAlignment="1" applyProtection="1">
      <alignment horizontal="center" vertical="center" wrapText="1"/>
    </xf>
    <xf numFmtId="0" fontId="0" fillId="69" borderId="0" xfId="0" applyFill="1" applyAlignment="1">
      <alignment horizontal="center" vertical="center" wrapText="1"/>
    </xf>
    <xf numFmtId="0" fontId="75" fillId="69" borderId="0" xfId="796" applyFill="1" applyAlignment="1">
      <alignment horizontal="center" vertical="center"/>
    </xf>
    <xf numFmtId="0" fontId="2" fillId="69" borderId="0" xfId="0" applyFont="1" applyFill="1" applyAlignment="1">
      <alignment horizontal="center" vertical="center"/>
    </xf>
    <xf numFmtId="174" fontId="12" fillId="70" borderId="4" xfId="573" applyNumberFormat="1" applyFont="1" applyFill="1" applyBorder="1" applyAlignment="1">
      <alignment horizontal="center"/>
    </xf>
    <xf numFmtId="174" fontId="12" fillId="70" borderId="21" xfId="573" applyNumberFormat="1" applyFont="1" applyFill="1" applyBorder="1" applyAlignment="1">
      <alignment horizontal="center"/>
    </xf>
    <xf numFmtId="0" fontId="87" fillId="74" borderId="41" xfId="0" applyFont="1" applyFill="1" applyBorder="1" applyAlignment="1">
      <alignment horizontal="center"/>
    </xf>
    <xf numFmtId="0" fontId="87" fillId="74" borderId="19" xfId="0" applyFont="1" applyFill="1" applyBorder="1" applyAlignment="1">
      <alignment horizontal="center"/>
    </xf>
    <xf numFmtId="0" fontId="87" fillId="74" borderId="18" xfId="0" applyFont="1" applyFill="1" applyBorder="1" applyAlignment="1">
      <alignment horizontal="center"/>
    </xf>
    <xf numFmtId="174" fontId="87" fillId="74" borderId="4" xfId="573" applyNumberFormat="1" applyFont="1" applyFill="1" applyBorder="1" applyAlignment="1">
      <alignment horizontal="center"/>
    </xf>
    <xf numFmtId="0" fontId="87" fillId="74" borderId="4" xfId="0" applyFont="1" applyFill="1" applyBorder="1" applyAlignment="1">
      <alignment horizontal="center"/>
    </xf>
    <xf numFmtId="173" fontId="87" fillId="74" borderId="40" xfId="573" applyNumberFormat="1" applyFont="1" applyFill="1" applyBorder="1" applyAlignment="1">
      <alignment horizontal="center"/>
    </xf>
    <xf numFmtId="173" fontId="87" fillId="74" borderId="4" xfId="573" applyNumberFormat="1" applyFont="1" applyFill="1" applyBorder="1" applyAlignment="1">
      <alignment horizontal="center"/>
    </xf>
    <xf numFmtId="0" fontId="87" fillId="74" borderId="41" xfId="0" applyFont="1" applyFill="1" applyBorder="1" applyAlignment="1">
      <alignment horizontal="center" vertical="center"/>
    </xf>
    <xf numFmtId="0" fontId="87" fillId="74" borderId="19" xfId="0" applyFont="1" applyFill="1" applyBorder="1" applyAlignment="1">
      <alignment horizontal="center" vertical="center"/>
    </xf>
    <xf numFmtId="0" fontId="87" fillId="74" borderId="18" xfId="0" applyFont="1" applyFill="1" applyBorder="1" applyAlignment="1">
      <alignment horizontal="center" vertical="center"/>
    </xf>
    <xf numFmtId="0" fontId="87" fillId="74" borderId="31" xfId="0" applyFont="1" applyFill="1" applyBorder="1" applyAlignment="1">
      <alignment horizontal="center" vertical="center"/>
    </xf>
    <xf numFmtId="0" fontId="87" fillId="74" borderId="32" xfId="0" applyFont="1" applyFill="1" applyBorder="1" applyAlignment="1">
      <alignment horizontal="center" vertical="center"/>
    </xf>
    <xf numFmtId="0" fontId="87" fillId="74" borderId="33" xfId="0" applyFont="1" applyFill="1" applyBorder="1" applyAlignment="1">
      <alignment horizontal="center" vertical="center"/>
    </xf>
    <xf numFmtId="0" fontId="87" fillId="74" borderId="40" xfId="0" applyFont="1" applyFill="1" applyBorder="1" applyAlignment="1">
      <alignment horizontal="center"/>
    </xf>
    <xf numFmtId="0" fontId="87" fillId="74" borderId="24" xfId="0" applyFont="1" applyFill="1" applyBorder="1" applyAlignment="1">
      <alignment horizontal="center"/>
    </xf>
    <xf numFmtId="0" fontId="88" fillId="74" borderId="40" xfId="0" applyFont="1" applyFill="1" applyBorder="1" applyAlignment="1">
      <alignment horizontal="center"/>
    </xf>
    <xf numFmtId="0" fontId="88" fillId="74" borderId="4" xfId="0" applyFont="1" applyFill="1" applyBorder="1" applyAlignment="1">
      <alignment horizontal="center"/>
    </xf>
    <xf numFmtId="0" fontId="88" fillId="74" borderId="24" xfId="0" applyFont="1" applyFill="1" applyBorder="1" applyAlignment="1">
      <alignment horizontal="center"/>
    </xf>
  </cellXfs>
  <cellStyles count="1467">
    <cellStyle name="20% - Accent1 2" xfId="1" xr:uid="{4B32311E-495E-4FA7-8F8B-3DF196A0B897}"/>
    <cellStyle name="20% - Accent1 2 2" xfId="2" xr:uid="{55586961-380D-4178-B6ED-F43D9A354BF0}"/>
    <cellStyle name="20% - Accent1 2 3" xfId="3" xr:uid="{098487BC-CFA1-4E2D-AF09-FEF3D1BFDE32}"/>
    <cellStyle name="20% - Accent1 2 3 2" xfId="4" xr:uid="{695DC0E0-18F5-46AB-84B1-40E0A2998FCD}"/>
    <cellStyle name="20% - Accent1 2 3 2 2" xfId="5" xr:uid="{62622465-FCDE-436B-ACA9-010C2765E6E0}"/>
    <cellStyle name="20% - Accent1 2 3 2 2 2" xfId="6" xr:uid="{450A8B78-53BB-4A06-A9F8-A9B0B472F72A}"/>
    <cellStyle name="20% - Accent1 2 3 2 3" xfId="7" xr:uid="{AD520367-F0BE-4833-BD75-93D6BFF0FC82}"/>
    <cellStyle name="20% - Accent1 2 3 3" xfId="8" xr:uid="{DD57F767-DB60-4CE9-B3F3-1C52A9533F22}"/>
    <cellStyle name="20% - Accent1 2 3 3 2" xfId="9" xr:uid="{09C3A0ED-1F90-428B-B8ED-576D4E57FECF}"/>
    <cellStyle name="20% - Accent1 2 3 4" xfId="10" xr:uid="{BEEDB516-97EB-46BF-B71C-CBFD779EE77E}"/>
    <cellStyle name="20% - Accent1 2 3 5" xfId="11" xr:uid="{9158234A-A938-4E0C-AC78-65DD794FD9BC}"/>
    <cellStyle name="20% - Accent1 2 4" xfId="12" xr:uid="{E181C098-D0E4-464D-BD7B-5422A6F4DCF7}"/>
    <cellStyle name="20% - Accent1 2 4 2" xfId="13" xr:uid="{74EC99EF-428B-4898-9380-28A65717EE2A}"/>
    <cellStyle name="20% - Accent1 2 4 2 2" xfId="14" xr:uid="{37D56FC3-405C-448A-ACD6-EC91D92183F3}"/>
    <cellStyle name="20% - Accent1 2 4 3" xfId="15" xr:uid="{7D45FEBB-AF54-4AFD-A933-D6EEE60C56E7}"/>
    <cellStyle name="20% - Accent1 2 5" xfId="16" xr:uid="{4068CE08-E3E5-4F00-B401-AD04BCBA95CF}"/>
    <cellStyle name="20% - Accent1 2 5 2" xfId="17" xr:uid="{76D1D233-B57F-4A59-9F5A-D8A61796CE7C}"/>
    <cellStyle name="20% - Accent1 2 6" xfId="18" xr:uid="{E00BC51D-9F4F-40C0-B3DE-2846DCD35A1F}"/>
    <cellStyle name="20% - Accent1 2 7" xfId="19" xr:uid="{251D67B7-E354-496F-8A0B-578508F373E9}"/>
    <cellStyle name="20% - Accent1 2 8" xfId="20" xr:uid="{46CFF4F3-5EB4-466E-BF6C-679CAE7F2F16}"/>
    <cellStyle name="20% - Accent1 3" xfId="21" xr:uid="{BE84051B-8AD4-48C7-9868-5C3E9B84832F}"/>
    <cellStyle name="20% - Accent1 4" xfId="22" xr:uid="{1BB2458C-238C-48DA-B9C7-B9568A0EB596}"/>
    <cellStyle name="20% - Accent1 5" xfId="23" xr:uid="{E876A273-10CC-488E-A73E-2F2157A3D23D}"/>
    <cellStyle name="20% - Accent1 6" xfId="24" xr:uid="{751240F4-7134-4A52-97E4-F3F3A982A989}"/>
    <cellStyle name="20% - Accent2 2" xfId="25" xr:uid="{68C76327-47A1-4DA9-96A2-BA483198E814}"/>
    <cellStyle name="20% - Accent2 2 2" xfId="26" xr:uid="{64881B17-DEE3-4EB8-98A5-C2A8F1967ABD}"/>
    <cellStyle name="20% - Accent2 2 3" xfId="27" xr:uid="{47FF3A59-1A07-4295-8225-748730A9BAB0}"/>
    <cellStyle name="20% - Accent2 2 3 2" xfId="28" xr:uid="{338A36AB-E5CC-4CC4-85B4-FEB35FBC7E03}"/>
    <cellStyle name="20% - Accent2 2 3 2 2" xfId="29" xr:uid="{9BA5268A-BE11-4419-8A07-D72AF6FE6BB3}"/>
    <cellStyle name="20% - Accent2 2 3 2 2 2" xfId="30" xr:uid="{AD35AE01-C447-4FBC-A1E9-3050C0164650}"/>
    <cellStyle name="20% - Accent2 2 3 2 3" xfId="31" xr:uid="{D86440EC-5A07-4A67-8365-CAED141F7BBD}"/>
    <cellStyle name="20% - Accent2 2 3 3" xfId="32" xr:uid="{1E138B7B-B6E6-4075-B112-ED0A826681DB}"/>
    <cellStyle name="20% - Accent2 2 3 3 2" xfId="33" xr:uid="{05245EDE-86A0-4A67-839D-A2DC65C77B2B}"/>
    <cellStyle name="20% - Accent2 2 3 4" xfId="34" xr:uid="{7BD75DC9-D1AC-41C1-9510-8F020D1BF17C}"/>
    <cellStyle name="20% - Accent2 2 3 5" xfId="35" xr:uid="{E19CB0E7-4C64-4D97-9C12-792448506A98}"/>
    <cellStyle name="20% - Accent2 2 4" xfId="36" xr:uid="{1F33E86D-8655-4BEF-A83F-899893276B44}"/>
    <cellStyle name="20% - Accent2 2 4 2" xfId="37" xr:uid="{04C7B07E-D746-432C-9A1C-47F4752913D4}"/>
    <cellStyle name="20% - Accent2 2 4 2 2" xfId="38" xr:uid="{B0A8F584-F6AD-407C-B33D-55B347A5BC96}"/>
    <cellStyle name="20% - Accent2 2 4 3" xfId="39" xr:uid="{E6C9CBC6-FC7B-424B-AAAC-1AA7EC840885}"/>
    <cellStyle name="20% - Accent2 2 5" xfId="40" xr:uid="{DCAD3DC9-9480-4321-9A42-3505F00E5FFE}"/>
    <cellStyle name="20% - Accent2 2 5 2" xfId="41" xr:uid="{EB6A2609-ED1D-4609-8562-62A403535655}"/>
    <cellStyle name="20% - Accent2 2 6" xfId="42" xr:uid="{58DF87D1-FE96-4431-8948-12024DE9529B}"/>
    <cellStyle name="20% - Accent2 2 7" xfId="43" xr:uid="{A5BC4839-A08E-43F4-B80D-F7B16D61198D}"/>
    <cellStyle name="20% - Accent2 2 8" xfId="44" xr:uid="{8AABFB09-22D9-4D2B-A6E1-9F5B0824FA48}"/>
    <cellStyle name="20% - Accent2 3" xfId="45" xr:uid="{8FB3E805-774E-46A2-A302-4B7391AAEA62}"/>
    <cellStyle name="20% - Accent2 4" xfId="46" xr:uid="{D8B2D013-A1A4-404D-AB9F-CB1AC03E9D67}"/>
    <cellStyle name="20% - Accent2 5" xfId="47" xr:uid="{8EF59DAD-9B1C-449C-A286-71B8D495BA22}"/>
    <cellStyle name="20% - Accent2 6" xfId="48" xr:uid="{93555250-79ED-449C-91BB-2F2C668A8EBA}"/>
    <cellStyle name="20% - Accent3 2" xfId="49" xr:uid="{B2EE9F48-2D64-4529-8338-771548F5C107}"/>
    <cellStyle name="20% - Accent3 2 2" xfId="50" xr:uid="{A9775D99-8C35-4192-8033-73FABE105443}"/>
    <cellStyle name="20% - Accent3 2 3" xfId="51" xr:uid="{5A6F2BE4-5EB0-499A-8C3D-C34B9E8F623C}"/>
    <cellStyle name="20% - Accent3 2 3 2" xfId="52" xr:uid="{B368668B-041B-4E37-B225-7912F1831F00}"/>
    <cellStyle name="20% - Accent3 2 3 2 2" xfId="53" xr:uid="{091EF209-4BAB-4B78-9692-B1EEE517F747}"/>
    <cellStyle name="20% - Accent3 2 3 2 2 2" xfId="54" xr:uid="{4769EA96-F5ED-43B2-99B1-C4C2D6A729B8}"/>
    <cellStyle name="20% - Accent3 2 3 2 3" xfId="55" xr:uid="{AFF567EE-1095-4E6D-867E-C4A0D256FC18}"/>
    <cellStyle name="20% - Accent3 2 3 3" xfId="56" xr:uid="{4E8191F3-FAD4-4345-B772-760F380C0B04}"/>
    <cellStyle name="20% - Accent3 2 3 3 2" xfId="57" xr:uid="{9D1062F1-F557-42EB-986A-0AF071CEABAB}"/>
    <cellStyle name="20% - Accent3 2 3 4" xfId="58" xr:uid="{649334D0-B4DE-40A6-B31B-AA819C5E640F}"/>
    <cellStyle name="20% - Accent3 2 3 5" xfId="59" xr:uid="{374B8743-DEA4-4266-B673-FCD8735E7641}"/>
    <cellStyle name="20% - Accent3 2 4" xfId="60" xr:uid="{852B9D6B-B1F7-4FE3-9609-99067452F236}"/>
    <cellStyle name="20% - Accent3 2 4 2" xfId="61" xr:uid="{E3AB0335-DACB-4BD5-BED0-DB158BB665A6}"/>
    <cellStyle name="20% - Accent3 2 4 2 2" xfId="62" xr:uid="{78C34F1C-F45D-41DF-B462-DF2F591E500C}"/>
    <cellStyle name="20% - Accent3 2 4 3" xfId="63" xr:uid="{368F1499-93B6-49F6-A362-2D7645CC36D5}"/>
    <cellStyle name="20% - Accent3 2 5" xfId="64" xr:uid="{A440FC83-D0A8-4797-9D6E-B4A07AF90722}"/>
    <cellStyle name="20% - Accent3 2 5 2" xfId="65" xr:uid="{718669F1-5E48-489E-9C5D-9B8662E82893}"/>
    <cellStyle name="20% - Accent3 2 6" xfId="66" xr:uid="{BF323ED1-EF30-4F7D-9DA6-3E05DFA8447F}"/>
    <cellStyle name="20% - Accent3 2 7" xfId="67" xr:uid="{F4F405F4-1CE0-4895-A54A-5EFBC7F91CE8}"/>
    <cellStyle name="20% - Accent3 2 8" xfId="68" xr:uid="{4807DA81-4815-4E1A-8282-1776CBE6C163}"/>
    <cellStyle name="20% - Accent3 3" xfId="69" xr:uid="{68B07E80-4C39-4972-8EE9-57AD0D93CC02}"/>
    <cellStyle name="20% - Accent3 4" xfId="70" xr:uid="{185FF1C4-3536-4BA4-95DE-5DA9421E1BAB}"/>
    <cellStyle name="20% - Accent3 5" xfId="71" xr:uid="{9AF485B1-9E95-4355-B9EE-F53ECA81082E}"/>
    <cellStyle name="20% - Accent3 6" xfId="72" xr:uid="{B5164546-922E-4299-A8F6-454E8BCEF563}"/>
    <cellStyle name="20% - Accent4 2" xfId="73" xr:uid="{4A6B6EA3-6EB6-4C6C-B979-7C788641DB36}"/>
    <cellStyle name="20% - Accent4 2 2" xfId="74" xr:uid="{577F5412-5F0A-4835-91AE-DAF70D38BE26}"/>
    <cellStyle name="20% - Accent4 2 3" xfId="75" xr:uid="{32F715AB-0A99-4832-987B-B8B69B5CB1C4}"/>
    <cellStyle name="20% - Accent4 2 3 2" xfId="76" xr:uid="{F055C773-5B1B-4811-A57B-29662D114109}"/>
    <cellStyle name="20% - Accent4 2 3 2 2" xfId="77" xr:uid="{64AD8681-6F62-4674-8971-4768F4DED081}"/>
    <cellStyle name="20% - Accent4 2 3 2 2 2" xfId="78" xr:uid="{BA403B82-0ECC-4528-B5D9-AF38072C20EF}"/>
    <cellStyle name="20% - Accent4 2 3 2 3" xfId="79" xr:uid="{932EC88C-E287-4576-902E-8D141239D24C}"/>
    <cellStyle name="20% - Accent4 2 3 3" xfId="80" xr:uid="{F1BFDF3E-9CB9-4AF5-8A01-D408915B682F}"/>
    <cellStyle name="20% - Accent4 2 3 3 2" xfId="81" xr:uid="{362B3F01-F0CC-4D43-9201-88D294CBEB08}"/>
    <cellStyle name="20% - Accent4 2 3 4" xfId="82" xr:uid="{9C661DF5-7CD0-4DED-9BA6-D3A10D0A8371}"/>
    <cellStyle name="20% - Accent4 2 3 5" xfId="83" xr:uid="{1AD385A4-4DE2-4590-8B66-EE15E831E8DC}"/>
    <cellStyle name="20% - Accent4 2 4" xfId="84" xr:uid="{CDEAC968-3E44-49A9-A9D7-4706ACB0ABFA}"/>
    <cellStyle name="20% - Accent4 2 4 2" xfId="85" xr:uid="{AC5B9567-6C24-475D-AFFA-7A5E94C7DBE4}"/>
    <cellStyle name="20% - Accent4 2 4 2 2" xfId="86" xr:uid="{0D9AC442-EFD6-4688-90D1-053E4826D216}"/>
    <cellStyle name="20% - Accent4 2 4 3" xfId="87" xr:uid="{82A33C05-0490-4D7D-9AFF-49D57628C685}"/>
    <cellStyle name="20% - Accent4 2 5" xfId="88" xr:uid="{5D502D30-717B-45D1-8C47-B70FAA663775}"/>
    <cellStyle name="20% - Accent4 2 5 2" xfId="89" xr:uid="{CAFCAE9D-B2D9-40DE-A237-8A1E9ACFE948}"/>
    <cellStyle name="20% - Accent4 2 6" xfId="90" xr:uid="{B141EB53-5301-4FA5-AAD6-7888C4AC4479}"/>
    <cellStyle name="20% - Accent4 2 7" xfId="91" xr:uid="{66A6DC03-7839-43B0-94AB-9788F4503387}"/>
    <cellStyle name="20% - Accent4 2 8" xfId="92" xr:uid="{BF7B877D-0577-461C-80AE-93AC3752F5D8}"/>
    <cellStyle name="20% - Accent4 3" xfId="93" xr:uid="{31A613F7-7D78-45B0-BC3E-0C265E2E0723}"/>
    <cellStyle name="20% - Accent4 4" xfId="94" xr:uid="{C4E2534F-28D9-416F-A69D-9E47837F888B}"/>
    <cellStyle name="20% - Accent4 5" xfId="95" xr:uid="{21C5CBBE-8A77-412B-A05B-7EF7BEA72E0F}"/>
    <cellStyle name="20% - Accent4 6" xfId="96" xr:uid="{06DCFC67-7670-4298-B5F6-40C7F80AE1C8}"/>
    <cellStyle name="20% - Accent5 2" xfId="97" xr:uid="{7381BAB2-7488-4906-B730-22F6C17CCB59}"/>
    <cellStyle name="20% - Accent5 2 2" xfId="98" xr:uid="{13E07E52-BBCF-4CC9-99BE-4449FFD5457A}"/>
    <cellStyle name="20% - Accent5 2 3" xfId="99" xr:uid="{E6D196EA-8C38-40EE-8203-69212B4F86B5}"/>
    <cellStyle name="20% - Accent5 2 3 2" xfId="100" xr:uid="{640908F3-E209-419F-AD4D-438E00AD9992}"/>
    <cellStyle name="20% - Accent5 2 3 2 2" xfId="101" xr:uid="{29741FCC-E6D2-4F0D-985F-C29799C4B660}"/>
    <cellStyle name="20% - Accent5 2 3 2 2 2" xfId="102" xr:uid="{FEAF3EB5-EB74-4D35-B042-11FDF2E5BCDA}"/>
    <cellStyle name="20% - Accent5 2 3 2 3" xfId="103" xr:uid="{B3632A36-1D79-4267-A780-EB29ECF8AA68}"/>
    <cellStyle name="20% - Accent5 2 3 3" xfId="104" xr:uid="{ABF1DA8E-3030-4314-BEDA-1C7590925E10}"/>
    <cellStyle name="20% - Accent5 2 3 3 2" xfId="105" xr:uid="{587CD5FE-9A81-482A-A65F-8A6A82C0A724}"/>
    <cellStyle name="20% - Accent5 2 3 4" xfId="106" xr:uid="{0D5FDAC9-E585-49BF-856E-F00B6F121EA3}"/>
    <cellStyle name="20% - Accent5 2 3 5" xfId="107" xr:uid="{AA0543DA-5891-4FE8-87CB-D875BF3CCB20}"/>
    <cellStyle name="20% - Accent5 2 4" xfId="108" xr:uid="{4AFA7A0D-90A1-4421-9B94-82D08699C392}"/>
    <cellStyle name="20% - Accent5 2 4 2" xfId="109" xr:uid="{55B54DCB-ACF6-4FD3-877A-D841BA185E1F}"/>
    <cellStyle name="20% - Accent5 2 4 2 2" xfId="110" xr:uid="{8F8D793A-60C4-4A82-B507-F7BC9ED2C8E9}"/>
    <cellStyle name="20% - Accent5 2 4 3" xfId="111" xr:uid="{031CD05C-0A1D-4312-917E-D30336F58CD4}"/>
    <cellStyle name="20% - Accent5 2 5" xfId="112" xr:uid="{F2B0F1BE-7354-4D56-9089-51999B8A66BF}"/>
    <cellStyle name="20% - Accent5 2 5 2" xfId="113" xr:uid="{F7F5B1B4-AB22-4F50-99C9-0496309397E0}"/>
    <cellStyle name="20% - Accent5 2 6" xfId="114" xr:uid="{2E6D2089-0377-4F93-B458-9CF2107FB513}"/>
    <cellStyle name="20% - Accent5 2 7" xfId="115" xr:uid="{C46A2690-BE00-4508-B3FC-F18ADBC7FC64}"/>
    <cellStyle name="20% - Accent5 2 8" xfId="116" xr:uid="{B059B29E-803E-41AC-942D-3A0FDAC6094F}"/>
    <cellStyle name="20% - Accent5 3" xfId="117" xr:uid="{E9702DB1-E4E8-442E-BB12-0E966A307FBA}"/>
    <cellStyle name="20% - Accent5 4" xfId="118" xr:uid="{C17A6EDE-4125-4B22-8324-7C77E7F8193C}"/>
    <cellStyle name="20% - Accent5 5" xfId="119" xr:uid="{C844945E-4320-40F2-8866-9A43FE513B5B}"/>
    <cellStyle name="20% - Accent5 6" xfId="120" xr:uid="{47AA070B-5939-4EB8-AD43-9CDBD41111B0}"/>
    <cellStyle name="20% - Accent6 2" xfId="121" xr:uid="{A5B50E44-498A-4189-B939-9F8C9C2BC8EB}"/>
    <cellStyle name="20% - Accent6 2 2" xfId="122" xr:uid="{B7341DDB-7B21-46C3-8062-A6A54B86772A}"/>
    <cellStyle name="20% - Accent6 2 3" xfId="123" xr:uid="{0E364D5C-711B-40E4-9980-858008BF0A77}"/>
    <cellStyle name="20% - Accent6 2 3 2" xfId="124" xr:uid="{EA85BFF5-4554-4306-BF2E-BC82227D4103}"/>
    <cellStyle name="20% - Accent6 2 3 2 2" xfId="125" xr:uid="{DBB589AC-42F4-4A81-B139-E88E6527B12D}"/>
    <cellStyle name="20% - Accent6 2 3 2 2 2" xfId="126" xr:uid="{1AAF2CD7-61D8-4A8D-BAD6-1D9C7AA92DF8}"/>
    <cellStyle name="20% - Accent6 2 3 2 3" xfId="127" xr:uid="{ACA9B663-7CC5-4F1C-A94A-436540670B11}"/>
    <cellStyle name="20% - Accent6 2 3 3" xfId="128" xr:uid="{C71EF822-D325-48D6-8E5F-0CDC2B9784BE}"/>
    <cellStyle name="20% - Accent6 2 3 3 2" xfId="129" xr:uid="{AF4B40F2-3494-4B5C-AC2F-D2B988BE0D28}"/>
    <cellStyle name="20% - Accent6 2 3 4" xfId="130" xr:uid="{D11E05EF-FAC7-4D65-8BB3-39278F499E28}"/>
    <cellStyle name="20% - Accent6 2 3 5" xfId="131" xr:uid="{2648E410-F206-461C-8BAC-AD832F7CD873}"/>
    <cellStyle name="20% - Accent6 2 4" xfId="132" xr:uid="{638B6F2D-878A-4B11-B022-E57462CD76FC}"/>
    <cellStyle name="20% - Accent6 2 4 2" xfId="133" xr:uid="{50FC26AC-27D3-47B7-A204-00A0CD0E1DCD}"/>
    <cellStyle name="20% - Accent6 2 4 2 2" xfId="134" xr:uid="{51001D16-1011-400A-BED1-AA65563F7FBC}"/>
    <cellStyle name="20% - Accent6 2 4 3" xfId="135" xr:uid="{BF1ECA9F-B898-4A1C-8E59-DB69943EA9E1}"/>
    <cellStyle name="20% - Accent6 2 5" xfId="136" xr:uid="{5AD6E74F-EADE-4E65-87B7-A04B145111FF}"/>
    <cellStyle name="20% - Accent6 2 5 2" xfId="137" xr:uid="{E33B49F6-87E2-4361-8483-BC88EED409B1}"/>
    <cellStyle name="20% - Accent6 2 6" xfId="138" xr:uid="{E50B3246-86C4-4429-8146-3109CB256C5F}"/>
    <cellStyle name="20% - Accent6 2 7" xfId="139" xr:uid="{0506D349-A0EF-4095-BC26-5A4FF9E7C43D}"/>
    <cellStyle name="20% - Accent6 2 8" xfId="140" xr:uid="{6FBC32BF-455E-4A64-8B81-9749C52BD079}"/>
    <cellStyle name="20% - Accent6 3" xfId="141" xr:uid="{6A93E364-1424-407B-AA18-5B6E2ED6AF5E}"/>
    <cellStyle name="20% - Accent6 4" xfId="142" xr:uid="{98F8FC47-D6E6-43BC-BCCC-5D030F968F06}"/>
    <cellStyle name="20% - Accent6 5" xfId="143" xr:uid="{BE6BB170-AA5A-462A-8A6C-2B9F80533017}"/>
    <cellStyle name="20% - Accent6 6" xfId="144" xr:uid="{5B4CB633-1239-4AED-92C8-FA7A91841802}"/>
    <cellStyle name="40% - Accent1 2" xfId="145" xr:uid="{395E9896-2164-4179-9ED5-51B09A9129A2}"/>
    <cellStyle name="40% - Accent1 2 2" xfId="146" xr:uid="{F4124B53-AAE8-4B5A-A067-D392106609A8}"/>
    <cellStyle name="40% - Accent1 2 3" xfId="147" xr:uid="{4FACAD21-0736-401E-A4B1-B4E801E12085}"/>
    <cellStyle name="40% - Accent1 2 3 2" xfId="148" xr:uid="{2807B7D2-7E96-437D-B405-66606C73CB17}"/>
    <cellStyle name="40% - Accent1 2 3 2 2" xfId="149" xr:uid="{B13535FC-0D16-4145-A5DD-BB434C06FCB9}"/>
    <cellStyle name="40% - Accent1 2 3 2 2 2" xfId="150" xr:uid="{38C002D8-CA91-4AD5-92EC-9150A37B920C}"/>
    <cellStyle name="40% - Accent1 2 3 2 3" xfId="151" xr:uid="{0A1B6741-9622-4407-A6CB-94ED83971EB3}"/>
    <cellStyle name="40% - Accent1 2 3 3" xfId="152" xr:uid="{77D5FE6D-DD5F-4E8F-82E3-136A7E504503}"/>
    <cellStyle name="40% - Accent1 2 3 3 2" xfId="153" xr:uid="{90AA714B-1556-45BB-8062-D38418B72869}"/>
    <cellStyle name="40% - Accent1 2 3 4" xfId="154" xr:uid="{9D62BFBB-7831-4691-BDAF-55E01979992F}"/>
    <cellStyle name="40% - Accent1 2 3 5" xfId="155" xr:uid="{D4BE6D50-4E1F-4C32-BA9F-34E8F4C721BC}"/>
    <cellStyle name="40% - Accent1 2 4" xfId="156" xr:uid="{8008742C-A707-4381-B0B2-A76154B7BCAC}"/>
    <cellStyle name="40% - Accent1 2 4 2" xfId="157" xr:uid="{CDBA9967-D7FC-4209-BD06-910F3ED6911D}"/>
    <cellStyle name="40% - Accent1 2 4 2 2" xfId="158" xr:uid="{D5049838-F333-4ABC-8431-65AF88255139}"/>
    <cellStyle name="40% - Accent1 2 4 3" xfId="159" xr:uid="{3B2FA2AD-3A5E-494A-87EF-4411AF7BA840}"/>
    <cellStyle name="40% - Accent1 2 5" xfId="160" xr:uid="{9FEBDF68-0DF0-4F23-ACA4-295B1C2ED06F}"/>
    <cellStyle name="40% - Accent1 2 5 2" xfId="161" xr:uid="{C8057E8D-FD02-4124-81AA-F56F04B425DF}"/>
    <cellStyle name="40% - Accent1 2 6" xfId="162" xr:uid="{9752787B-49DD-4FFC-870A-6C799E3056A3}"/>
    <cellStyle name="40% - Accent1 2 7" xfId="163" xr:uid="{2724CF61-9F42-4871-81E2-8EE40C1BAA46}"/>
    <cellStyle name="40% - Accent1 2 8" xfId="164" xr:uid="{1D8F70AD-F4F4-49AA-ACD1-27FBA36D1C43}"/>
    <cellStyle name="40% - Accent1 3" xfId="165" xr:uid="{71B05D3D-CECF-405C-A3EF-E267A9BAB496}"/>
    <cellStyle name="40% - Accent1 4" xfId="166" xr:uid="{3A2A1EDB-7528-4604-95FF-F5695512AF58}"/>
    <cellStyle name="40% - Accent1 5" xfId="167" xr:uid="{F44ADE2E-5238-4F5C-8D99-5098C2DC0F69}"/>
    <cellStyle name="40% - Accent1 6" xfId="168" xr:uid="{7B91B62C-9FF8-4C93-B5CE-47294D793715}"/>
    <cellStyle name="40% - Accent2 2" xfId="169" xr:uid="{25742FBE-872F-4B19-B888-B3E14042B011}"/>
    <cellStyle name="40% - Accent2 2 2" xfId="170" xr:uid="{692AB4A4-F373-46A6-8D1E-8EDB71F9D1E9}"/>
    <cellStyle name="40% - Accent2 2 3" xfId="171" xr:uid="{FAA8935B-2D4C-4571-BED8-44AAC95C7306}"/>
    <cellStyle name="40% - Accent2 2 3 2" xfId="172" xr:uid="{24682DBE-CAF1-4E61-9B15-CA0C1AEC5C51}"/>
    <cellStyle name="40% - Accent2 2 3 2 2" xfId="173" xr:uid="{16D5C0CE-C78E-4D35-ABD7-8542DAFD1862}"/>
    <cellStyle name="40% - Accent2 2 3 2 2 2" xfId="174" xr:uid="{3EDF89C4-1658-4487-900B-A1A938DAD9B1}"/>
    <cellStyle name="40% - Accent2 2 3 2 3" xfId="175" xr:uid="{B40E67A1-3641-4330-9728-8564F7C381FE}"/>
    <cellStyle name="40% - Accent2 2 3 3" xfId="176" xr:uid="{1EAF788E-C154-4067-95B5-BE588C7CA943}"/>
    <cellStyle name="40% - Accent2 2 3 3 2" xfId="177" xr:uid="{BD7FA586-3A62-415C-B040-E4D048033174}"/>
    <cellStyle name="40% - Accent2 2 3 4" xfId="178" xr:uid="{90AF87D1-C34E-4BDE-860F-2708DEEED33E}"/>
    <cellStyle name="40% - Accent2 2 3 5" xfId="179" xr:uid="{FFF909C7-06F4-498F-83F5-2C5871856204}"/>
    <cellStyle name="40% - Accent2 2 4" xfId="180" xr:uid="{61A12A41-B059-4C2D-907C-B0D72FE5087D}"/>
    <cellStyle name="40% - Accent2 2 4 2" xfId="181" xr:uid="{0FE76CEA-EF6F-488F-90FE-F32F5408188B}"/>
    <cellStyle name="40% - Accent2 2 4 2 2" xfId="182" xr:uid="{C3E518F5-8D3B-4219-8D05-9BDD7FD69894}"/>
    <cellStyle name="40% - Accent2 2 4 3" xfId="183" xr:uid="{3326B33E-B12B-4519-96E8-AC017B7536A4}"/>
    <cellStyle name="40% - Accent2 2 5" xfId="184" xr:uid="{DFF54B2E-3C20-4DC9-84DC-56BAFA9B0B66}"/>
    <cellStyle name="40% - Accent2 2 5 2" xfId="185" xr:uid="{8BD25279-4071-46FB-9308-4FDB56995369}"/>
    <cellStyle name="40% - Accent2 2 6" xfId="186" xr:uid="{49B681DE-CEE1-48CA-AC39-3E65AAECF11C}"/>
    <cellStyle name="40% - Accent2 2 7" xfId="187" xr:uid="{7A775737-7B10-47B7-A696-90A7D3317A0C}"/>
    <cellStyle name="40% - Accent2 2 8" xfId="188" xr:uid="{B6A39971-6CBF-4F56-8307-1FBF084C46CE}"/>
    <cellStyle name="40% - Accent2 3" xfId="189" xr:uid="{BD89AA69-4E95-4E1D-92F0-336A5A8871AD}"/>
    <cellStyle name="40% - Accent2 4" xfId="190" xr:uid="{BD921259-F52C-4699-94BF-99C0A79DE6F5}"/>
    <cellStyle name="40% - Accent2 5" xfId="191" xr:uid="{3D28572B-C647-4282-8E8C-79AA54F9FBE3}"/>
    <cellStyle name="40% - Accent2 6" xfId="192" xr:uid="{453C9E1D-D805-4905-85BF-A0C9F6EB4D99}"/>
    <cellStyle name="40% - Accent3 2" xfId="193" xr:uid="{B2001C4E-173E-4DD1-88B0-61AB308FF9AC}"/>
    <cellStyle name="40% - Accent3 2 2" xfId="194" xr:uid="{D9831D26-9E22-4F9A-AE64-41E25C20E73D}"/>
    <cellStyle name="40% - Accent3 2 3" xfId="195" xr:uid="{B274D11E-2803-4516-A214-79E033ABE60A}"/>
    <cellStyle name="40% - Accent3 2 3 2" xfId="196" xr:uid="{B5F37587-CD30-4E6B-96BF-E61BF0F5C17C}"/>
    <cellStyle name="40% - Accent3 2 3 2 2" xfId="197" xr:uid="{60CDF14F-B844-43E5-9E35-7875AAB56800}"/>
    <cellStyle name="40% - Accent3 2 3 2 2 2" xfId="198" xr:uid="{FF2A7624-EE76-40E0-ADB5-CAF5F16CAA3B}"/>
    <cellStyle name="40% - Accent3 2 3 2 3" xfId="199" xr:uid="{EF2A6555-927B-441D-ABF7-AFE7D41CF6A9}"/>
    <cellStyle name="40% - Accent3 2 3 3" xfId="200" xr:uid="{D06B9366-0E46-44DA-8EE4-3BF1A12AA41B}"/>
    <cellStyle name="40% - Accent3 2 3 3 2" xfId="201" xr:uid="{8F75DA43-A8B1-4550-8BB1-D8213DA2FE45}"/>
    <cellStyle name="40% - Accent3 2 3 4" xfId="202" xr:uid="{912D9F90-8A4E-41BB-8E8B-30B040701AEA}"/>
    <cellStyle name="40% - Accent3 2 3 5" xfId="203" xr:uid="{FAB4F928-21F7-4958-8B5B-2A220A4E754C}"/>
    <cellStyle name="40% - Accent3 2 4" xfId="204" xr:uid="{45E69A37-5A1B-485B-9C39-D38BE94F97C0}"/>
    <cellStyle name="40% - Accent3 2 4 2" xfId="205" xr:uid="{B1944A76-2BF8-457C-BE0D-955591DD7873}"/>
    <cellStyle name="40% - Accent3 2 4 2 2" xfId="206" xr:uid="{02A92ED8-2264-44FD-8B2D-BA6347B2D1D5}"/>
    <cellStyle name="40% - Accent3 2 4 3" xfId="207" xr:uid="{E6F3C65A-5CD5-4FED-BA14-235184B1A214}"/>
    <cellStyle name="40% - Accent3 2 5" xfId="208" xr:uid="{53C58C5C-A18A-4974-85B9-ADCFF2B71C83}"/>
    <cellStyle name="40% - Accent3 2 5 2" xfId="209" xr:uid="{60EAE6CC-64BE-44FF-856E-D7830170536D}"/>
    <cellStyle name="40% - Accent3 2 6" xfId="210" xr:uid="{AC25CFD7-92CC-4AED-A122-072ECA85191A}"/>
    <cellStyle name="40% - Accent3 2 7" xfId="211" xr:uid="{037E83BA-732D-4215-B9AA-6B6E99C7A3CD}"/>
    <cellStyle name="40% - Accent3 2 8" xfId="212" xr:uid="{4D85EA73-CE82-42DF-ABBE-59DF650546F1}"/>
    <cellStyle name="40% - Accent3 3" xfId="213" xr:uid="{67C30B9D-CA32-44AB-BE4F-CD25ACBF98AA}"/>
    <cellStyle name="40% - Accent3 4" xfId="214" xr:uid="{54517416-6091-4D78-80BB-787B4E5A456A}"/>
    <cellStyle name="40% - Accent3 5" xfId="215" xr:uid="{72B2183C-7DFE-4EEA-8B86-B5CE6FB67D11}"/>
    <cellStyle name="40% - Accent3 6" xfId="216" xr:uid="{14346D0D-B902-4D2F-AEF3-79A382E8D0B9}"/>
    <cellStyle name="40% - Accent4 2" xfId="217" xr:uid="{D65D9EA0-7843-402D-AAF2-920832DC11B2}"/>
    <cellStyle name="40% - Accent4 2 2" xfId="218" xr:uid="{F171F23B-5802-4DA8-8391-0EEAB7719904}"/>
    <cellStyle name="40% - Accent4 2 3" xfId="219" xr:uid="{13E887E9-A9BA-4636-98D4-9C9A82791052}"/>
    <cellStyle name="40% - Accent4 2 3 2" xfId="220" xr:uid="{DC4BA004-34B1-46F9-9C13-7FF59F7028DE}"/>
    <cellStyle name="40% - Accent4 2 3 2 2" xfId="221" xr:uid="{2338DF12-DE11-4432-A12F-6EE23042CBE7}"/>
    <cellStyle name="40% - Accent4 2 3 2 2 2" xfId="222" xr:uid="{8F606BCD-95A1-4665-BB83-39C7108ECD62}"/>
    <cellStyle name="40% - Accent4 2 3 2 3" xfId="223" xr:uid="{168CDB8A-0262-44C0-B210-77ED8E2AE20C}"/>
    <cellStyle name="40% - Accent4 2 3 3" xfId="224" xr:uid="{913B6729-2D20-4DD6-B38B-19A8A2720AE8}"/>
    <cellStyle name="40% - Accent4 2 3 3 2" xfId="225" xr:uid="{4ED9ACF7-C03A-4850-8600-2B01D0DC70B1}"/>
    <cellStyle name="40% - Accent4 2 3 4" xfId="226" xr:uid="{5B8D1085-D85B-490E-8626-E0EA6FD67520}"/>
    <cellStyle name="40% - Accent4 2 3 5" xfId="227" xr:uid="{17B1FEDC-5B54-4FED-AC90-C515EDAEF318}"/>
    <cellStyle name="40% - Accent4 2 4" xfId="228" xr:uid="{FF7FB06D-867B-4776-8BC0-C2DBCBDDF8D0}"/>
    <cellStyle name="40% - Accent4 2 4 2" xfId="229" xr:uid="{DDA8A734-3CE7-40E2-BE5A-656F73A72DD2}"/>
    <cellStyle name="40% - Accent4 2 4 2 2" xfId="230" xr:uid="{18FAD1F3-4F4D-4461-9677-C1C12E4160A0}"/>
    <cellStyle name="40% - Accent4 2 4 3" xfId="231" xr:uid="{91314412-2CCC-4E71-8093-C2F06FF16DF7}"/>
    <cellStyle name="40% - Accent4 2 5" xfId="232" xr:uid="{3C8D91A8-FC03-40A2-BE89-09D0ECDA5F0F}"/>
    <cellStyle name="40% - Accent4 2 5 2" xfId="233" xr:uid="{43FD3D6C-2673-46B1-8873-B9C2798186F0}"/>
    <cellStyle name="40% - Accent4 2 6" xfId="234" xr:uid="{FF0E7760-E4B9-40CF-A03A-9821F436290D}"/>
    <cellStyle name="40% - Accent4 2 7" xfId="235" xr:uid="{A7B7BD59-E6E8-4340-B707-217859EF8642}"/>
    <cellStyle name="40% - Accent4 2 8" xfId="236" xr:uid="{05494003-90CA-45A9-8E07-B6E2B7F545D8}"/>
    <cellStyle name="40% - Accent4 3" xfId="237" xr:uid="{69222E94-66EB-446E-ABAF-9B35DA12B726}"/>
    <cellStyle name="40% - Accent4 4" xfId="238" xr:uid="{127F52E4-98E0-4C08-83BA-E596018B6F0E}"/>
    <cellStyle name="40% - Accent4 5" xfId="239" xr:uid="{30554B25-6648-4673-80A7-0554C4ABC904}"/>
    <cellStyle name="40% - Accent4 6" xfId="240" xr:uid="{B9037F8A-9301-4F02-8BC3-1728DB2E7043}"/>
    <cellStyle name="40% - Accent5 2" xfId="241" xr:uid="{38F9BBD0-E35A-43BE-971B-8E72E1B77CA4}"/>
    <cellStyle name="40% - Accent5 2 2" xfId="242" xr:uid="{7C64FDDA-1EF5-40AA-9B2F-2F717C7FEE9C}"/>
    <cellStyle name="40% - Accent5 2 3" xfId="243" xr:uid="{0F51047B-6B77-4AF5-BC8D-0E06292EE77C}"/>
    <cellStyle name="40% - Accent5 2 3 2" xfId="244" xr:uid="{FD3A61B5-CFC9-41C5-A677-0F5008373078}"/>
    <cellStyle name="40% - Accent5 2 3 2 2" xfId="245" xr:uid="{91AE53D1-76C6-47C2-9D46-D435A66EBDE7}"/>
    <cellStyle name="40% - Accent5 2 3 2 2 2" xfId="246" xr:uid="{5EC08C8E-33CA-4D03-A596-5AB96F185F99}"/>
    <cellStyle name="40% - Accent5 2 3 2 3" xfId="247" xr:uid="{34A25DDF-99C8-44D5-A9E4-26EE0AAC3104}"/>
    <cellStyle name="40% - Accent5 2 3 3" xfId="248" xr:uid="{B3A4F3A1-030C-432C-9D0F-3D6D75B9942A}"/>
    <cellStyle name="40% - Accent5 2 3 3 2" xfId="249" xr:uid="{9910398B-B7F8-4AF2-ADFF-D763A104C580}"/>
    <cellStyle name="40% - Accent5 2 3 4" xfId="250" xr:uid="{99C5F6EE-88D3-4320-B1C5-E2A958187C08}"/>
    <cellStyle name="40% - Accent5 2 3 5" xfId="251" xr:uid="{C0BF76CB-D417-4818-BFD6-459E7AB9EDD0}"/>
    <cellStyle name="40% - Accent5 2 4" xfId="252" xr:uid="{8AC2CCDE-5FB6-4CE3-A0AB-C8A7A2DF9658}"/>
    <cellStyle name="40% - Accent5 2 4 2" xfId="253" xr:uid="{80F3BD3B-9355-4A48-B343-47E7A3B83536}"/>
    <cellStyle name="40% - Accent5 2 4 2 2" xfId="254" xr:uid="{8904E36D-AFAF-461A-B02E-3E256446F32C}"/>
    <cellStyle name="40% - Accent5 2 4 3" xfId="255" xr:uid="{4B853A1C-9C3B-4489-A3D6-5A0BA57D9C34}"/>
    <cellStyle name="40% - Accent5 2 5" xfId="256" xr:uid="{483C30EF-3A16-4130-94D9-041F216E9B92}"/>
    <cellStyle name="40% - Accent5 2 5 2" xfId="257" xr:uid="{379CD0C7-7650-481E-A39C-556E79CA1B3D}"/>
    <cellStyle name="40% - Accent5 2 6" xfId="258" xr:uid="{64819EEF-C07A-4E90-90CE-8F424516E7F2}"/>
    <cellStyle name="40% - Accent5 2 7" xfId="259" xr:uid="{DEDBE5A6-593D-4C60-A20D-FCD63DBFF9D7}"/>
    <cellStyle name="40% - Accent5 2 8" xfId="260" xr:uid="{3944D272-AD90-4E75-995B-C7ACDDEDEBB3}"/>
    <cellStyle name="40% - Accent5 3" xfId="261" xr:uid="{477AA148-410F-4CC4-B8C1-199B6B796BAF}"/>
    <cellStyle name="40% - Accent5 4" xfId="262" xr:uid="{11A91E9E-C76E-4B81-9BB8-D209CF556F0C}"/>
    <cellStyle name="40% - Accent5 5" xfId="263" xr:uid="{6C828012-0324-41C4-860C-AAE5A437FF67}"/>
    <cellStyle name="40% - Accent5 6" xfId="264" xr:uid="{E60A9AD8-119C-4C60-B8BD-055C2D4BBE0E}"/>
    <cellStyle name="40% - Accent6 2" xfId="265" xr:uid="{E6008671-5A72-4428-8E16-DD79BC5ED1BC}"/>
    <cellStyle name="40% - Accent6 2 2" xfId="266" xr:uid="{7C6019F5-4DCF-4FAA-B92E-83580BCA17C0}"/>
    <cellStyle name="40% - Accent6 2 3" xfId="267" xr:uid="{058C9BB8-5380-40A2-BF79-14E8D00FC909}"/>
    <cellStyle name="40% - Accent6 2 3 2" xfId="268" xr:uid="{97F13ABB-0F8F-4B73-8F09-3EC44E5F278F}"/>
    <cellStyle name="40% - Accent6 2 3 2 2" xfId="269" xr:uid="{33A977B2-A6DF-431D-B536-E101B8B42D6F}"/>
    <cellStyle name="40% - Accent6 2 3 2 2 2" xfId="270" xr:uid="{36AA5C8D-F4B1-4EBD-BE70-65F7B1918BFC}"/>
    <cellStyle name="40% - Accent6 2 3 2 3" xfId="271" xr:uid="{C002226A-EA9E-4B8A-8520-B995E0BD439C}"/>
    <cellStyle name="40% - Accent6 2 3 3" xfId="272" xr:uid="{16D75115-D308-4FC6-B0F6-2E3CE9E2383F}"/>
    <cellStyle name="40% - Accent6 2 3 3 2" xfId="273" xr:uid="{E87FFFBB-E18B-4716-85B7-EDCEEA14CDFA}"/>
    <cellStyle name="40% - Accent6 2 3 4" xfId="274" xr:uid="{ECAEB5F2-CA17-497D-B688-1E167DD5556E}"/>
    <cellStyle name="40% - Accent6 2 3 5" xfId="275" xr:uid="{271C3C63-816B-4C3D-B655-961A67020414}"/>
    <cellStyle name="40% - Accent6 2 4" xfId="276" xr:uid="{E87521AA-5AF2-4A05-9D0C-32B0D372F5AE}"/>
    <cellStyle name="40% - Accent6 2 4 2" xfId="277" xr:uid="{53936587-7BA2-4A24-AE06-7CD7AF138A8F}"/>
    <cellStyle name="40% - Accent6 2 4 2 2" xfId="278" xr:uid="{164CCDDB-C6FF-43E0-9EBC-1735D0962019}"/>
    <cellStyle name="40% - Accent6 2 4 3" xfId="279" xr:uid="{CFB21404-66F3-4F5B-AA90-4A99B6EE92D1}"/>
    <cellStyle name="40% - Accent6 2 5" xfId="280" xr:uid="{325FEB02-8E09-469A-91DC-D0DD7A5364A1}"/>
    <cellStyle name="40% - Accent6 2 5 2" xfId="281" xr:uid="{8A75349A-5C09-4F10-BBD8-F3B51ED8098F}"/>
    <cellStyle name="40% - Accent6 2 6" xfId="282" xr:uid="{11EA3F1C-DBFD-475B-B013-6D0B52FCA8C3}"/>
    <cellStyle name="40% - Accent6 2 7" xfId="283" xr:uid="{83120829-FADE-4A11-9440-E8CB101D39BD}"/>
    <cellStyle name="40% - Accent6 2 8" xfId="284" xr:uid="{E3E4103F-F50D-4BC9-94D2-E758CA826D2B}"/>
    <cellStyle name="40% - Accent6 3" xfId="285" xr:uid="{EC1F6AFE-E655-4FC9-ADBF-3444116CA0F4}"/>
    <cellStyle name="40% - Accent6 4" xfId="286" xr:uid="{6552AE7D-EE36-406C-A982-DC7A49575B76}"/>
    <cellStyle name="40% - Accent6 5" xfId="287" xr:uid="{574F91E2-8195-47A8-8D29-42E45561B4D3}"/>
    <cellStyle name="40% - Accent6 6" xfId="288" xr:uid="{ED818626-47F9-4E84-95F5-5D9A641E8059}"/>
    <cellStyle name="60% - Accent1 2" xfId="289" xr:uid="{87A16EC0-7D01-41E3-A1F4-DC9635DC1A14}"/>
    <cellStyle name="60% - Accent1 2 2" xfId="290" xr:uid="{B1744CF7-9E08-4BB4-A9C2-EE1F9614F374}"/>
    <cellStyle name="60% - Accent1 2 3" xfId="291" xr:uid="{19856F88-1A08-45FB-8A77-551889E1D81A}"/>
    <cellStyle name="60% - Accent1 2 4" xfId="292" xr:uid="{9EE913C8-6C29-4E84-B190-CEF872BCEA6D}"/>
    <cellStyle name="60% - Accent1 3" xfId="293" xr:uid="{AA5C6384-85AD-43FA-B920-AEEE9F95DEDC}"/>
    <cellStyle name="60% - Accent1 4" xfId="294" xr:uid="{DA97DAA5-A2DF-4D7A-9B18-5472F6A63ECC}"/>
    <cellStyle name="60% - Accent1 5" xfId="295" xr:uid="{F5A68E1F-93D7-40E4-B799-3A6CC0B2B2E3}"/>
    <cellStyle name="60% - Accent1 6" xfId="296" xr:uid="{0130A8F7-4AD3-4DAE-900D-1EFD9D4FBA33}"/>
    <cellStyle name="60% - Accent2 2" xfId="297" xr:uid="{E787D84D-C332-417E-AF01-F03FEB05AFD4}"/>
    <cellStyle name="60% - Accent2 2 2" xfId="298" xr:uid="{050DC0F0-EEF2-4EF7-B5AE-CDD79E1131D6}"/>
    <cellStyle name="60% - Accent2 2 3" xfId="299" xr:uid="{4B86615A-45E2-424E-BD6C-7507233252DD}"/>
    <cellStyle name="60% - Accent2 2 4" xfId="300" xr:uid="{2D4E6AF3-F743-49C4-AA70-800F5B1D4513}"/>
    <cellStyle name="60% - Accent2 3" xfId="301" xr:uid="{98B08A59-510C-4316-A2C9-B445F2EC4489}"/>
    <cellStyle name="60% - Accent2 4" xfId="302" xr:uid="{44F7D5B4-243A-47FE-A078-57FD40F352B2}"/>
    <cellStyle name="60% - Accent2 5" xfId="303" xr:uid="{4E5E6B3B-BBFF-4E38-B7C5-CE504B5CBC00}"/>
    <cellStyle name="60% - Accent2 6" xfId="304" xr:uid="{ABC65F22-6500-4A3E-9800-B6507801564A}"/>
    <cellStyle name="60% - Accent3 2" xfId="305" xr:uid="{992FD5D5-2F9C-4CE6-B62D-EC0BE95AFB99}"/>
    <cellStyle name="60% - Accent3 2 2" xfId="306" xr:uid="{8329A1AB-0D9A-43F8-95E3-0CBC9A07F994}"/>
    <cellStyle name="60% - Accent3 2 3" xfId="307" xr:uid="{1525404D-7225-4B95-A52F-E5A107FBD7FE}"/>
    <cellStyle name="60% - Accent3 2 4" xfId="308" xr:uid="{C5DE27D2-AD07-4954-BDF6-46166B31F561}"/>
    <cellStyle name="60% - Accent3 3" xfId="309" xr:uid="{04069712-0810-45F5-9B33-0BD53FF4BA29}"/>
    <cellStyle name="60% - Accent3 4" xfId="310" xr:uid="{6849EC92-2A9B-4493-A748-8D3F6CC46DFD}"/>
    <cellStyle name="60% - Accent3 5" xfId="311" xr:uid="{C79A8877-C1A5-475F-A960-906EA0E8AE57}"/>
    <cellStyle name="60% - Accent3 6" xfId="312" xr:uid="{36E26135-BC16-4B8A-9AB0-CF8E2EA4FF56}"/>
    <cellStyle name="60% - Accent4 2" xfId="313" xr:uid="{0A2C01D3-DEE8-464A-A0D9-2E77E02647BC}"/>
    <cellStyle name="60% - Accent4 2 2" xfId="314" xr:uid="{F030AC30-741F-4F8F-AE2D-CF0EAB20FE98}"/>
    <cellStyle name="60% - Accent4 2 3" xfId="315" xr:uid="{28B0D677-BE55-48DB-BC01-17558583E28C}"/>
    <cellStyle name="60% - Accent4 2 4" xfId="316" xr:uid="{98C26101-E5F1-48F3-92AE-87FA4994B4A9}"/>
    <cellStyle name="60% - Accent4 3" xfId="317" xr:uid="{2210EE77-68FF-408A-B43E-DAA93D337752}"/>
    <cellStyle name="60% - Accent4 4" xfId="318" xr:uid="{743151F3-DC21-421E-8D1D-F1DB51887395}"/>
    <cellStyle name="60% - Accent4 5" xfId="319" xr:uid="{0F83FA29-AF25-489F-9EAA-8728A17566EA}"/>
    <cellStyle name="60% - Accent4 6" xfId="320" xr:uid="{AFF71E08-02F2-4C8B-AAD2-22577B02A6C1}"/>
    <cellStyle name="60% - Accent5 2" xfId="321" xr:uid="{A8ACBCDD-FD3A-42AA-A48B-B4AF81CC9D18}"/>
    <cellStyle name="60% - Accent5 2 2" xfId="322" xr:uid="{D2533793-A1A3-466C-BE73-28C06D2A8080}"/>
    <cellStyle name="60% - Accent5 2 3" xfId="323" xr:uid="{1B573A3C-3ECC-4453-870A-9FC2067583B1}"/>
    <cellStyle name="60% - Accent5 2 4" xfId="324" xr:uid="{74E04F90-9EC8-46D1-9042-10DBFDE69D9F}"/>
    <cellStyle name="60% - Accent5 3" xfId="325" xr:uid="{A1C3656D-4538-4390-8646-52FCEFE200C6}"/>
    <cellStyle name="60% - Accent5 4" xfId="326" xr:uid="{ECFB8D77-0532-48A3-A71F-87B3E22E0839}"/>
    <cellStyle name="60% - Accent5 5" xfId="327" xr:uid="{EE91EE2F-EF79-4941-A985-253075FF7213}"/>
    <cellStyle name="60% - Accent5 6" xfId="328" xr:uid="{3363F3AA-2A5F-4978-BB70-C798FEB6A1CE}"/>
    <cellStyle name="60% - Accent6 2" xfId="329" xr:uid="{46E70F4B-3EDA-4F7B-851D-15972BA8E2A5}"/>
    <cellStyle name="60% - Accent6 2 2" xfId="330" xr:uid="{017AAE4C-6C28-445F-BC21-A5304E721C07}"/>
    <cellStyle name="60% - Accent6 2 3" xfId="331" xr:uid="{135592EA-FFB7-495D-AE51-84E7A4CD5241}"/>
    <cellStyle name="60% - Accent6 2 4" xfId="332" xr:uid="{43B5F894-83F4-4DB2-991E-71B8957793E3}"/>
    <cellStyle name="60% - Accent6 3" xfId="333" xr:uid="{13EB36E3-6438-427F-AFF9-B5FBDB72129A}"/>
    <cellStyle name="60% - Accent6 4" xfId="334" xr:uid="{2B884BB6-7892-4423-B9FF-812DD5FCB90D}"/>
    <cellStyle name="60% - Accent6 5" xfId="335" xr:uid="{C755CC7D-84DD-42B7-84F0-62A2950E7482}"/>
    <cellStyle name="60% - Accent6 6" xfId="336" xr:uid="{AED03DF8-75C1-429B-968E-C9004AB3157F}"/>
    <cellStyle name="Accent1 2" xfId="337" xr:uid="{FD0B3C84-DCAC-49A1-BB44-C23406658B5C}"/>
    <cellStyle name="Accent1 2 2" xfId="338" xr:uid="{F3A5EF6B-248B-4E86-8595-F623EFE77681}"/>
    <cellStyle name="Accent1 2 3" xfId="339" xr:uid="{45CF893C-3D0E-456A-A0E0-17A6139DB877}"/>
    <cellStyle name="Accent1 2 4" xfId="340" xr:uid="{4AC7EED2-71E5-4FCF-BB08-DB388254133A}"/>
    <cellStyle name="Accent1 3" xfId="341" xr:uid="{9CA801D6-3F07-4066-B82C-4BB2288A9713}"/>
    <cellStyle name="Accent1 4" xfId="342" xr:uid="{4B37A061-1E35-4AC7-A0E0-4A455EAE0902}"/>
    <cellStyle name="Accent1 5" xfId="343" xr:uid="{C3383006-F33A-4C8B-AD95-8D83AB7FD03A}"/>
    <cellStyle name="Accent1 6" xfId="344" xr:uid="{B5F14E06-2010-4886-8CAF-D8909EF678B1}"/>
    <cellStyle name="Accent2 2" xfId="345" xr:uid="{2558FA0E-C71F-45E9-BA69-D6DC9F85C8B4}"/>
    <cellStyle name="Accent2 2 2" xfId="346" xr:uid="{EFA337DF-A280-4881-9084-4A4653D0FF78}"/>
    <cellStyle name="Accent2 2 3" xfId="347" xr:uid="{846AA33D-D7BA-47A3-87BF-75129C3D62B2}"/>
    <cellStyle name="Accent2 2 4" xfId="348" xr:uid="{9DB453B8-02FB-43D4-825B-BA9D04CF6CCF}"/>
    <cellStyle name="Accent2 3" xfId="349" xr:uid="{D987809D-FFA0-4E9E-9226-8C2B49ADA0D7}"/>
    <cellStyle name="Accent2 4" xfId="350" xr:uid="{D94327FB-44D9-4FDA-95FD-4CEBA8E9631A}"/>
    <cellStyle name="Accent2 5" xfId="351" xr:uid="{EFDD94D7-FD00-4C0C-B98C-481D916D3E9B}"/>
    <cellStyle name="Accent2 6" xfId="352" xr:uid="{D98B5817-AC66-4A98-8E21-5A6572F38B95}"/>
    <cellStyle name="Accent3 2" xfId="353" xr:uid="{2D164078-3480-4CCA-84F9-8B40C34349DB}"/>
    <cellStyle name="Accent3 2 2" xfId="354" xr:uid="{1FA9A648-EF17-46BA-858F-E002C080D993}"/>
    <cellStyle name="Accent3 2 3" xfId="355" xr:uid="{6A6E3689-91A9-4F4B-9729-9F1BD91F2A52}"/>
    <cellStyle name="Accent3 2 4" xfId="356" xr:uid="{822E3AC9-BC48-4C3D-AEB3-24171928592D}"/>
    <cellStyle name="Accent3 3" xfId="357" xr:uid="{AD915C9F-1ECE-4B2D-A502-C22887AEFF07}"/>
    <cellStyle name="Accent3 4" xfId="358" xr:uid="{7653FD70-841A-452B-B8A5-3B40D950ED98}"/>
    <cellStyle name="Accent3 5" xfId="359" xr:uid="{A067040F-3968-4078-B739-4ECA92D66768}"/>
    <cellStyle name="Accent3 6" xfId="360" xr:uid="{751BEB6B-009F-462E-A7D2-FFF534A43CB1}"/>
    <cellStyle name="Accent4 2" xfId="361" xr:uid="{5085D342-DA8F-4514-8520-AFEC6C0741B5}"/>
    <cellStyle name="Accent4 2 2" xfId="362" xr:uid="{90C4C034-4667-4214-AA50-695BBCA47BF1}"/>
    <cellStyle name="Accent4 2 3" xfId="363" xr:uid="{02B41A40-F41D-40B7-BBAD-91EFFD6A2983}"/>
    <cellStyle name="Accent4 2 4" xfId="364" xr:uid="{DEB6F86C-A2AE-42FC-8A9C-3DFAFA4511D5}"/>
    <cellStyle name="Accent4 3" xfId="365" xr:uid="{9984F971-9535-49D6-B087-2C3FAFA5AD9A}"/>
    <cellStyle name="Accent4 4" xfId="366" xr:uid="{9193BC96-6221-473C-995A-59BCDA5F20A9}"/>
    <cellStyle name="Accent4 5" xfId="367" xr:uid="{ACB584FA-A88A-4A30-9489-FA0E3028E524}"/>
    <cellStyle name="Accent4 6" xfId="368" xr:uid="{354DE3C0-3C4F-45ED-9D55-FA62DCDD8A16}"/>
    <cellStyle name="Accent5 2" xfId="369" xr:uid="{2990631E-3499-40BD-80AE-7CEC53A90C4E}"/>
    <cellStyle name="Accent5 2 2" xfId="370" xr:uid="{86F0C589-0577-444D-AB5F-B83E33A3FBF5}"/>
    <cellStyle name="Accent5 2 3" xfId="371" xr:uid="{2704AA2D-782E-4C43-BAE7-99F05D55BB7E}"/>
    <cellStyle name="Accent5 2 4" xfId="372" xr:uid="{9749CB50-72F6-4425-AC53-2B051485A144}"/>
    <cellStyle name="Accent5 3" xfId="373" xr:uid="{0FC07CF3-E388-4DD2-8C18-F2FF5F4E2502}"/>
    <cellStyle name="Accent5 4" xfId="374" xr:uid="{587F4F99-FB80-4656-9526-754055621CE8}"/>
    <cellStyle name="Accent5 5" xfId="375" xr:uid="{36E30DFE-DB9C-4278-974F-E6F9B624DEE0}"/>
    <cellStyle name="Accent5 6" xfId="376" xr:uid="{BCCCBC5F-63B5-4A93-9012-93B009396B50}"/>
    <cellStyle name="Accent6 2" xfId="377" xr:uid="{FF37CFFD-0F90-40CD-BE6B-BFC26B4F635E}"/>
    <cellStyle name="Accent6 2 2" xfId="378" xr:uid="{64ACA0AB-492F-435F-B4D0-97C944F2905C}"/>
    <cellStyle name="Accent6 2 3" xfId="379" xr:uid="{DC236BB5-51DC-4402-BF4C-7DB91308EAED}"/>
    <cellStyle name="Accent6 2 4" xfId="380" xr:uid="{BFB5B80E-93AF-4D28-A70A-70335F078E5A}"/>
    <cellStyle name="Accent6 3" xfId="381" xr:uid="{8D3F1536-63BF-456A-8AAE-F15A0B0B4CDB}"/>
    <cellStyle name="Accent6 4" xfId="382" xr:uid="{6D590D71-FFC8-490F-9B46-BA2D29DBDB5E}"/>
    <cellStyle name="Accent6 5" xfId="383" xr:uid="{DAF886AA-45E6-41DB-A4C0-E92AEA270EED}"/>
    <cellStyle name="Accent6 6" xfId="384" xr:uid="{DF2848FE-445C-4CB5-868F-97D75C04CE3D}"/>
    <cellStyle name="ANCLAS,REZONES Y SUS PARTES,DE FUNDICION,DE HIERRO O DE ACERO" xfId="385" xr:uid="{89934CCC-7B1C-411B-AEAF-8314FFE8F55D}"/>
    <cellStyle name="Bad 2" xfId="386" xr:uid="{396C148A-EFC5-4AD0-B51B-4F036E6D760D}"/>
    <cellStyle name="Bad 2 2" xfId="387" xr:uid="{91580370-A19D-41A4-9915-414D2E1F9503}"/>
    <cellStyle name="Bad 2 3" xfId="388" xr:uid="{CB4A5FF9-08C3-4F3B-889F-956F94632E7E}"/>
    <cellStyle name="Bad 2 4" xfId="389" xr:uid="{BD336D2E-C47C-416F-B2E1-70ED464AB777}"/>
    <cellStyle name="Bad 3" xfId="390" xr:uid="{7218D821-FB6D-41C0-AD50-EF97CE367AB2}"/>
    <cellStyle name="Bad 4" xfId="391" xr:uid="{0E8C62DC-8D15-472B-A6C2-4DBBBF74B1B1}"/>
    <cellStyle name="Bad 5" xfId="392" xr:uid="{BFA7D7C8-369C-40F1-941C-D3CBACA57707}"/>
    <cellStyle name="Bad 6" xfId="393" xr:uid="{EE739B80-08A2-4EEC-912C-D64D535F3568}"/>
    <cellStyle name="Bol-Data" xfId="394" xr:uid="{A50DFBAF-EF17-4DE6-B0F3-5A7706A4C400}"/>
    <cellStyle name="bolet" xfId="395" xr:uid="{34849C36-8FB5-4D2F-9C52-799BB534FE39}"/>
    <cellStyle name="Cabe‡alho 1" xfId="396" xr:uid="{6F741285-CC28-4708-B9B1-F181599381FA}"/>
    <cellStyle name="Cabe‡alho 2" xfId="397" xr:uid="{5639B0D6-F941-449E-8A22-1295D8C47D8A}"/>
    <cellStyle name="Calc Currency (0)" xfId="398" xr:uid="{0698FB6B-8DF2-4B25-893E-4A54F9C1B959}"/>
    <cellStyle name="Calc Currency (0) 2" xfId="399" xr:uid="{7F8FC722-1C84-4A90-8FA6-DE1B77AF5405}"/>
    <cellStyle name="Calc Currency (0) 3" xfId="400" xr:uid="{0D842320-F315-4ED2-9B2E-E04AA8CD0633}"/>
    <cellStyle name="Calc Currency (2)" xfId="401" xr:uid="{71D53EBB-782D-4472-83CE-2FA9226BC01E}"/>
    <cellStyle name="Calc Currency (2) 2" xfId="402" xr:uid="{63023A10-A694-4328-8FB3-61663065C27A}"/>
    <cellStyle name="Calc Currency (2) 3" xfId="403" xr:uid="{A69F8448-4B85-4032-84C1-C72C0F79D2D7}"/>
    <cellStyle name="Calc Percent (0)" xfId="404" xr:uid="{4A661246-043F-41EE-9568-D7684BEBFD64}"/>
    <cellStyle name="Calc Percent (0) 2" xfId="405" xr:uid="{24678492-5840-41A8-B17C-3527EA600DE1}"/>
    <cellStyle name="Calc Percent (0) 3" xfId="406" xr:uid="{9A014DCC-E0A1-4CA2-9D60-C11354B4E8BA}"/>
    <cellStyle name="Calc Percent (1)" xfId="407" xr:uid="{A07C5ABA-E491-41CC-9045-942D058A865C}"/>
    <cellStyle name="Calc Percent (1) 2" xfId="408" xr:uid="{D221C0EE-0B29-49C1-895C-1F6D13D51AF8}"/>
    <cellStyle name="Calc Percent (1) 3" xfId="409" xr:uid="{98A01E51-99E6-4937-90E5-7241C33472D2}"/>
    <cellStyle name="Calc Percent (2)" xfId="410" xr:uid="{6987A308-6D63-4B3A-A694-23FBAD099270}"/>
    <cellStyle name="Calc Percent (2) 2" xfId="411" xr:uid="{2EB5171F-7F96-4251-A66E-538AD8511D08}"/>
    <cellStyle name="Calc Percent (2) 3" xfId="412" xr:uid="{74E4D993-E21B-4D75-809C-D3BFF5747463}"/>
    <cellStyle name="Calc Units (0)" xfId="413" xr:uid="{48FEFF30-98D5-48FB-841A-2392E3CC2ABC}"/>
    <cellStyle name="Calc Units (0) 2" xfId="414" xr:uid="{9E94A87B-F405-4832-BC67-6876204AAFB2}"/>
    <cellStyle name="Calc Units (0) 3" xfId="415" xr:uid="{77F16284-4D57-4F5E-A8D8-685E6C3ED515}"/>
    <cellStyle name="Calc Units (1)" xfId="416" xr:uid="{ED4084DE-05C7-4035-9228-7C567E88B122}"/>
    <cellStyle name="Calc Units (1) 2" xfId="417" xr:uid="{99C15D35-6863-4689-9BDD-C96FC81FC25D}"/>
    <cellStyle name="Calc Units (1) 3" xfId="418" xr:uid="{40EE027F-6AA5-40B4-B48B-434ADE0940E1}"/>
    <cellStyle name="Calc Units (2)" xfId="419" xr:uid="{F0780852-E663-4AC7-9260-5A8BE6E275EC}"/>
    <cellStyle name="Calc Units (2) 2" xfId="420" xr:uid="{04C28F4C-0300-432B-A1D3-AEF75E617BDC}"/>
    <cellStyle name="Calc Units (2) 3" xfId="421" xr:uid="{332A0711-618A-469C-9136-6F12570BDCFA}"/>
    <cellStyle name="Calculation 2" xfId="422" xr:uid="{830F0290-4DA6-410F-BE78-788CA6FCE79A}"/>
    <cellStyle name="Calculation 2 2" xfId="423" xr:uid="{5823CFB0-1A39-4BFD-AACE-7176E1B11517}"/>
    <cellStyle name="Calculation 2 2 2" xfId="424" xr:uid="{D7B50668-E5CD-49DE-8193-78A35AC6884A}"/>
    <cellStyle name="Calculation 2 3" xfId="425" xr:uid="{85D6DB66-0B64-42D0-AC5C-353F09D9850E}"/>
    <cellStyle name="Calculation 2 4" xfId="426" xr:uid="{C3E32BBC-7B0B-4627-8E95-CDC306CA45E4}"/>
    <cellStyle name="Calculation 3" xfId="427" xr:uid="{4CB130F6-73B3-4B9B-A837-760D7C0A18BE}"/>
    <cellStyle name="Calculation 3 2" xfId="428" xr:uid="{829B2765-5FB8-4B0F-95A9-9AA0FAA5FB0E}"/>
    <cellStyle name="Calculation 4" xfId="429" xr:uid="{FFEEEECB-53E5-49C9-B2BB-33933AC4D73F}"/>
    <cellStyle name="Calculation 4 2" xfId="430" xr:uid="{37A664EB-1960-4F04-83C8-0F5F406382CB}"/>
    <cellStyle name="Calculation 5" xfId="431" xr:uid="{C9ECA99C-30FC-40EA-8ACE-A1C25511E378}"/>
    <cellStyle name="Calculation 5 2" xfId="432" xr:uid="{709CB2A3-4F0F-4BB9-BBDC-2518C3A5BE9B}"/>
    <cellStyle name="Calculation 6" xfId="433" xr:uid="{B2ABB7BC-8603-44ED-8A00-4406C68B33CB}"/>
    <cellStyle name="Calculation 6 2" xfId="434" xr:uid="{5C8CE964-C56C-46E0-92F4-A2AD57FF3AC0}"/>
    <cellStyle name="Check Cell 2" xfId="435" xr:uid="{030ADED8-73D5-438B-BEC0-575D911880DA}"/>
    <cellStyle name="Check Cell 2 2" xfId="436" xr:uid="{26CC99EA-9525-48D2-920D-509005D1F989}"/>
    <cellStyle name="Check Cell 2 2 2" xfId="437" xr:uid="{82494BED-5272-4D1A-AD7B-4A9AC2B12070}"/>
    <cellStyle name="Check Cell 2 2 2 2" xfId="438" xr:uid="{569CFD6A-D54A-4E29-B3F6-D41392D69AA5}"/>
    <cellStyle name="Check Cell 2 2 3" xfId="439" xr:uid="{46F9F36A-36B1-4695-B32A-6560D380D285}"/>
    <cellStyle name="Check Cell 2 2 3 2" xfId="440" xr:uid="{3407C158-5122-492D-90C9-777282F8FBE1}"/>
    <cellStyle name="Check Cell 2 2 4" xfId="441" xr:uid="{1D8AC7A0-42AF-4ED0-BE18-E7491AB1204F}"/>
    <cellStyle name="Check Cell 2 2 4 2" xfId="442" xr:uid="{20486A6B-B386-4D91-BAE2-476C5C9956C0}"/>
    <cellStyle name="Check Cell 2 2 5" xfId="443" xr:uid="{38170963-FDBC-49C5-9A1F-96FEC690F876}"/>
    <cellStyle name="Check Cell 2 2 5 2" xfId="444" xr:uid="{01FF4216-0C69-465F-9960-8BE20C680777}"/>
    <cellStyle name="Check Cell 2 2 6" xfId="445" xr:uid="{42BF1A7D-2C4C-452B-A638-C4E538AB4A82}"/>
    <cellStyle name="Check Cell 2 3" xfId="446" xr:uid="{1E829435-7FD3-4259-8F40-360AE9FE615A}"/>
    <cellStyle name="Check Cell 2 4" xfId="447" xr:uid="{B977BE68-C7D9-4BEA-990F-505E16BC609B}"/>
    <cellStyle name="Check Cell 3" xfId="448" xr:uid="{BBEF7991-0F19-4CFF-A717-2719746F6538}"/>
    <cellStyle name="Check Cell 3 2" xfId="449" xr:uid="{0E7CD307-DCCC-40B5-973E-94F87920DC6A}"/>
    <cellStyle name="Check Cell 3 2 2" xfId="450" xr:uid="{21AA2EF3-6CA2-4E1D-82A7-6263E59F4750}"/>
    <cellStyle name="Check Cell 3 3" xfId="451" xr:uid="{5170F54F-B820-40E3-ADE3-B2EC8BDBF711}"/>
    <cellStyle name="Check Cell 3 3 2" xfId="452" xr:uid="{C1E44ABE-411F-4309-BA02-0E4486B3F094}"/>
    <cellStyle name="Check Cell 3 4" xfId="453" xr:uid="{B927C007-5EF4-4028-A76E-30FA7FC3D72A}"/>
    <cellStyle name="Check Cell 3 4 2" xfId="454" xr:uid="{1EFBA95D-19C2-49EA-AA4E-A0F1C44D8D00}"/>
    <cellStyle name="Check Cell 3 5" xfId="455" xr:uid="{2271703B-7241-423A-82B1-F488EB06FD7C}"/>
    <cellStyle name="Check Cell 3 5 2" xfId="456" xr:uid="{67FE84DE-DAAC-49A6-A70C-C775CFD85DA5}"/>
    <cellStyle name="Check Cell 3 6" xfId="457" xr:uid="{82A6BB1D-8F2D-42FA-A088-305F8F2E35E5}"/>
    <cellStyle name="Check Cell 4" xfId="458" xr:uid="{383F626D-034D-4690-BA60-249EDFDCAF0B}"/>
    <cellStyle name="Check Cell 4 2" xfId="459" xr:uid="{509FD1BC-A4ED-4F9E-BE15-B7CDDD67CB13}"/>
    <cellStyle name="Check Cell 4 2 2" xfId="460" xr:uid="{4BB97463-00B9-43DD-AF05-C06EEE9D5A3B}"/>
    <cellStyle name="Check Cell 4 3" xfId="461" xr:uid="{A6D2BC3B-69A4-4898-995F-2611CB165E06}"/>
    <cellStyle name="Check Cell 4 3 2" xfId="462" xr:uid="{BC87C1A5-B270-4546-949E-54EE89621B57}"/>
    <cellStyle name="Check Cell 4 4" xfId="463" xr:uid="{4ED166DF-F5D4-4E72-96B9-9E874B54883C}"/>
    <cellStyle name="Check Cell 4 4 2" xfId="464" xr:uid="{6460BD28-8488-40C4-B65F-4763B6B963CE}"/>
    <cellStyle name="Check Cell 4 5" xfId="465" xr:uid="{88C6A2AD-ABDF-4E44-8074-88A264575220}"/>
    <cellStyle name="Check Cell 4 5 2" xfId="466" xr:uid="{31086981-60D0-4F24-A2F7-3E3044546606}"/>
    <cellStyle name="Check Cell 4 6" xfId="467" xr:uid="{870F31ED-8CF5-4528-9320-5D619EECE753}"/>
    <cellStyle name="Check Cell 5" xfId="468" xr:uid="{882EDF33-7F08-4919-A063-41C6AA337C26}"/>
    <cellStyle name="Check Cell 5 2" xfId="469" xr:uid="{97B3A9B8-EBC8-4D10-8015-E2DE5250C3D4}"/>
    <cellStyle name="Check Cell 5 2 2" xfId="470" xr:uid="{B0ED8803-2EE9-4163-B7BF-C2C24DA18408}"/>
    <cellStyle name="Check Cell 5 3" xfId="471" xr:uid="{4774B5A6-F188-4355-AF97-075E8C4789FF}"/>
    <cellStyle name="Check Cell 5 3 2" xfId="472" xr:uid="{490DA8F6-69F4-4764-BF2B-1F447AEA69DC}"/>
    <cellStyle name="Check Cell 5 4" xfId="473" xr:uid="{5A05A924-9DC9-4523-BF61-0917BDC1F3C9}"/>
    <cellStyle name="Check Cell 5 4 2" xfId="474" xr:uid="{3E201748-8F9E-46A3-AEE2-848428652994}"/>
    <cellStyle name="Check Cell 5 5" xfId="475" xr:uid="{8B0EA60C-0811-44D6-8CC3-F5F4830A7871}"/>
    <cellStyle name="Check Cell 5 5 2" xfId="476" xr:uid="{766BF4AC-ADE8-48C8-B2DA-DF2919596F3D}"/>
    <cellStyle name="Check Cell 5 6" xfId="477" xr:uid="{EF1A62DA-F0C4-4F6B-9D1D-4B3349367219}"/>
    <cellStyle name="Check Cell 6" xfId="478" xr:uid="{FF9296DD-42E5-4EA7-9D88-D58B0E7624BC}"/>
    <cellStyle name="Check Cell 6 2" xfId="479" xr:uid="{866EE648-22E8-4622-B7D8-8AAA9C1CCB23}"/>
    <cellStyle name="Check Cell 6 2 2" xfId="480" xr:uid="{F434B4EC-5DDE-4023-9A74-633D8B211884}"/>
    <cellStyle name="Check Cell 6 3" xfId="481" xr:uid="{B621F44F-2B50-4D17-826C-83D6A4EB3B79}"/>
    <cellStyle name="Check Cell 6 3 2" xfId="482" xr:uid="{5F800813-ADAD-4DF1-8C7D-3ABDEB1630A3}"/>
    <cellStyle name="Check Cell 6 4" xfId="483" xr:uid="{E30CBD1B-9F47-4FFB-9971-4D88FB6AF9BF}"/>
    <cellStyle name="Check Cell 6 4 2" xfId="484" xr:uid="{30B87DAB-19A8-48BF-8901-9F11288879B8}"/>
    <cellStyle name="Check Cell 6 5" xfId="485" xr:uid="{B3A92642-0CF9-4317-921E-7B5ED0E7EDE8}"/>
    <cellStyle name="Check Cell 6 5 2" xfId="486" xr:uid="{3B2FBCA3-CE79-4ADA-86B3-86C738322DF0}"/>
    <cellStyle name="Check Cell 6 6" xfId="487" xr:uid="{77B60B4A-F9E8-4FCF-B096-FC35B06D30CF}"/>
    <cellStyle name="Comma" xfId="488" builtinId="3"/>
    <cellStyle name="Comma [00]" xfId="489" xr:uid="{E6E8859E-3D33-4185-8008-66C3AE25454C}"/>
    <cellStyle name="Comma [00] 2" xfId="490" xr:uid="{E8D42C24-C44E-4805-B80F-6FBE1A72322F}"/>
    <cellStyle name="Comma [00] 3" xfId="491" xr:uid="{39A14B8C-2499-4509-9FC2-10E309E19A38}"/>
    <cellStyle name="Comma 10" xfId="492" xr:uid="{75B84DCE-3EBE-4537-923D-CBA8CD126A55}"/>
    <cellStyle name="Comma 11" xfId="493" xr:uid="{73BC7C19-2602-41CA-8F63-97A9ACA9DB0E}"/>
    <cellStyle name="Comma 12" xfId="494" xr:uid="{B299C2E7-00E6-46E4-8D01-FEFC090D935F}"/>
    <cellStyle name="Comma 13" xfId="495" xr:uid="{AFAA83AC-3A93-4E5D-9B75-1D6D403A250E}"/>
    <cellStyle name="Comma 14" xfId="496" xr:uid="{F8C1BAAC-E587-4CDF-9314-46552555930D}"/>
    <cellStyle name="Comma 15" xfId="497" xr:uid="{6D270DED-88CE-4578-9745-A34392ADD7D8}"/>
    <cellStyle name="Comma 15 2" xfId="498" xr:uid="{5A529459-9926-477D-9D02-EA39F8E382DC}"/>
    <cellStyle name="Comma 15 2 2" xfId="499" xr:uid="{52780540-03A3-4894-A6A8-EDB0EABA17CE}"/>
    <cellStyle name="Comma 15 2 2 2" xfId="500" xr:uid="{F05BF4AA-8A34-4BC2-AADD-8B27593E8794}"/>
    <cellStyle name="Comma 15 2 3" xfId="501" xr:uid="{C1425625-9618-4C04-9AFB-0AA9D78B3604}"/>
    <cellStyle name="Comma 15 3" xfId="502" xr:uid="{CF7810FF-83D3-46F9-A681-971D6510A293}"/>
    <cellStyle name="Comma 15 3 2" xfId="503" xr:uid="{F085AC3D-7A9E-4838-99FC-711FDB55E103}"/>
    <cellStyle name="Comma 15 4" xfId="504" xr:uid="{5CFD4F91-A3FB-4102-8EC8-C2CC12B9E34B}"/>
    <cellStyle name="Comma 15 5" xfId="505" xr:uid="{E38F0599-2F2F-49F1-9C73-1F678390B31B}"/>
    <cellStyle name="Comma 16" xfId="506" xr:uid="{EBDBCAAD-C936-4B2B-A7B3-15F7D30D730D}"/>
    <cellStyle name="Comma 16 2" xfId="507" xr:uid="{6281CB4E-219E-4A9E-8D48-D64DE8C84EB2}"/>
    <cellStyle name="Comma 16 2 2" xfId="508" xr:uid="{F2F9EAFA-B97D-45F0-B6CE-0AD263AC6AD0}"/>
    <cellStyle name="Comma 16 2 2 2" xfId="509" xr:uid="{5884F7E4-CF79-4694-AF4C-9FF7AF6B937D}"/>
    <cellStyle name="Comma 16 2 3" xfId="510" xr:uid="{E560656A-7865-46B8-BBCF-6752CB816CF2}"/>
    <cellStyle name="Comma 16 3" xfId="511" xr:uid="{8C1705AB-D9F6-4A44-BD2E-C96CABF61BBA}"/>
    <cellStyle name="Comma 16 3 2" xfId="512" xr:uid="{43F2672E-F64D-428C-B05F-CF8EB37215D4}"/>
    <cellStyle name="Comma 16 4" xfId="513" xr:uid="{ACBAAF2D-825C-4215-815C-E14B22DDC4FC}"/>
    <cellStyle name="Comma 16 5" xfId="514" xr:uid="{21AF7FD0-080D-45AF-8E84-89DB6B02277D}"/>
    <cellStyle name="Comma 17" xfId="515" xr:uid="{20FA86C6-57BA-4043-9AAB-29DB6B089BFF}"/>
    <cellStyle name="Comma 17 2" xfId="516" xr:uid="{FBD48E7D-56DE-4F8B-8763-B67A4FB22716}"/>
    <cellStyle name="Comma 17 2 2" xfId="517" xr:uid="{FDCB04CF-1D18-4E90-AB9D-11CBAF9EBC58}"/>
    <cellStyle name="Comma 17 2 2 2" xfId="518" xr:uid="{C93D02F4-25E8-455E-8713-84B42D3260DD}"/>
    <cellStyle name="Comma 17 2 3" xfId="519" xr:uid="{9183372B-F788-406F-B9BD-408CD9B50F7D}"/>
    <cellStyle name="Comma 17 3" xfId="520" xr:uid="{875EED97-8E3E-4254-9997-F93737FD7FF8}"/>
    <cellStyle name="Comma 17 3 2" xfId="521" xr:uid="{D1D42E30-FBD4-444D-B32E-0D7FE48CDEDB}"/>
    <cellStyle name="Comma 17 4" xfId="522" xr:uid="{DE84F03B-5CF1-4677-BF47-3F00838D0BDC}"/>
    <cellStyle name="Comma 17 5" xfId="523" xr:uid="{821B48FC-8458-45CE-9360-0743E721FE57}"/>
    <cellStyle name="Comma 18" xfId="524" xr:uid="{2F1E99CC-301E-4EBB-98F2-B7CB76D647E1}"/>
    <cellStyle name="Comma 19" xfId="525" xr:uid="{B281BAB9-375F-4CB3-98E7-FAC23E24C173}"/>
    <cellStyle name="Comma 19 2" xfId="526" xr:uid="{20A90E74-641F-4841-8633-1954A012E78B}"/>
    <cellStyle name="Comma 2" xfId="527" xr:uid="{CE73675A-EBF8-4A88-A7EB-638645A0FF2F}"/>
    <cellStyle name="Comma 2 10" xfId="528" xr:uid="{218127DE-4836-4092-A2C4-2D94CDF758C7}"/>
    <cellStyle name="Comma 2 11" xfId="529" xr:uid="{BCB4AD6B-8640-4F71-BD29-47620C5C28E2}"/>
    <cellStyle name="Comma 2 2" xfId="530" xr:uid="{319C92B3-1F44-42A2-92F3-B7FF4D3EDB30}"/>
    <cellStyle name="Comma 2 2 2" xfId="531" xr:uid="{B684512F-FCC0-4C69-A70F-9E286CA22419}"/>
    <cellStyle name="Comma 2 2 3" xfId="532" xr:uid="{814F0FD4-0944-4330-BA4E-24DB60DE08BD}"/>
    <cellStyle name="Comma 2 3" xfId="533" xr:uid="{6187C584-01A0-46A6-956D-6094E4F38476}"/>
    <cellStyle name="Comma 2 3 2" xfId="534" xr:uid="{B7D6D826-0C2F-4B86-A253-F7EF22E559FC}"/>
    <cellStyle name="Comma 2 3 3" xfId="535" xr:uid="{F9FF220D-DD25-4395-A4C9-D6DE7B887DC6}"/>
    <cellStyle name="Comma 2 4" xfId="536" xr:uid="{8DF6107F-D7AE-4B06-96D3-33EE712E4567}"/>
    <cellStyle name="Comma 2 4 2" xfId="537" xr:uid="{3F671D6F-0428-43D6-9BA8-710426C08868}"/>
    <cellStyle name="Comma 2 4 3" xfId="538" xr:uid="{80C6B978-B1E7-45E0-9F32-118B96EAF753}"/>
    <cellStyle name="Comma 2 5" xfId="539" xr:uid="{DFD425E5-DC3A-4E3B-A6F1-CDFB45539C5D}"/>
    <cellStyle name="Comma 2 5 2" xfId="540" xr:uid="{B048BA57-58AE-4D98-86EB-3A2897958F35}"/>
    <cellStyle name="Comma 2 5 3" xfId="541" xr:uid="{C300B5A7-265C-4BDC-9267-0B2DE837A5BD}"/>
    <cellStyle name="Comma 2 6" xfId="542" xr:uid="{0857ADBD-05EF-43F5-A721-2D6019FCE1B4}"/>
    <cellStyle name="Comma 2 7" xfId="543" xr:uid="{AD9A260D-491F-46D8-8EDB-B32C00DA2D56}"/>
    <cellStyle name="Comma 2 7 2" xfId="544" xr:uid="{F532632A-AE99-4CF5-8224-5714B2F78D32}"/>
    <cellStyle name="Comma 2 8" xfId="545" xr:uid="{6486C405-D331-4CD9-A3A8-03E86C5DB8AB}"/>
    <cellStyle name="Comma 2 8 2" xfId="546" xr:uid="{5C50D49F-23F9-4492-8402-D520ED758A30}"/>
    <cellStyle name="Comma 2 8 2 2" xfId="547" xr:uid="{4AB037CD-3924-4916-B673-74281248C4D2}"/>
    <cellStyle name="Comma 2 8 2 2 2" xfId="548" xr:uid="{ADD8B527-23D7-4664-9EB2-5F0051F50AE0}"/>
    <cellStyle name="Comma 2 8 2 3" xfId="549" xr:uid="{B7D391A1-17F8-4E5C-B249-9433C1556770}"/>
    <cellStyle name="Comma 2 8 3" xfId="550" xr:uid="{52CFBC33-3404-49BF-8A1C-28A5F8082058}"/>
    <cellStyle name="Comma 2 8 3 2" xfId="551" xr:uid="{4C2E6642-31B6-49AE-99F0-4229551EFDA7}"/>
    <cellStyle name="Comma 2 8 4" xfId="552" xr:uid="{F7891AD3-8179-4BD2-8827-4ED1160531C0}"/>
    <cellStyle name="Comma 2 8 5" xfId="553" xr:uid="{927E94B3-7717-4D7B-8F25-27CEEA8C81C5}"/>
    <cellStyle name="Comma 2 9" xfId="554" xr:uid="{81222274-2279-4794-8A16-E7A0072F0259}"/>
    <cellStyle name="Comma 20" xfId="555" xr:uid="{A658F578-9CB0-4730-860B-8744E1B10B5C}"/>
    <cellStyle name="Comma 21" xfId="556" xr:uid="{7CF4F167-56DB-411C-85CE-4ECAB0434789}"/>
    <cellStyle name="Comma 21 2" xfId="557" xr:uid="{FE1AE049-4349-44E1-A5BB-933859D5E4B7}"/>
    <cellStyle name="Comma 21 2 2" xfId="558" xr:uid="{42ABE01D-A8F7-4DEA-81B0-895BE3197BE6}"/>
    <cellStyle name="Comma 21 3" xfId="559" xr:uid="{41354F27-2926-498F-8768-DEB6B750B0F0}"/>
    <cellStyle name="Comma 21 4" xfId="560" xr:uid="{8D2FE3C9-49CA-4E2E-8B7B-51AB843C6549}"/>
    <cellStyle name="Comma 22" xfId="561" xr:uid="{AE0E43AB-3AA4-4230-AE6A-0144F0D8BAF9}"/>
    <cellStyle name="Comma 22 2" xfId="562" xr:uid="{32697CCD-D35E-410A-9ED6-6B86B41224F5}"/>
    <cellStyle name="Comma 22 2 2" xfId="563" xr:uid="{A4DB9FDB-B09E-499C-80DD-9CE3A50B55A6}"/>
    <cellStyle name="Comma 22 3" xfId="564" xr:uid="{D5D6E4AF-D2E3-4B09-9F0F-3F2AC0B9409C}"/>
    <cellStyle name="Comma 22 4" xfId="565" xr:uid="{9190C9A8-074D-40EC-AD07-F29121238CF1}"/>
    <cellStyle name="Comma 23" xfId="566" xr:uid="{18545E11-C0B0-46FE-ACDF-25E17C23F1C5}"/>
    <cellStyle name="Comma 24" xfId="567" xr:uid="{5555FADF-36AE-4741-BE13-5AEDF307460E}"/>
    <cellStyle name="Comma 25" xfId="568" xr:uid="{F48502C3-31F1-4BD6-94B3-AF13FD3C9A5C}"/>
    <cellStyle name="Comma 26" xfId="569" xr:uid="{2AAEC547-69C1-4F88-BC7B-D8EECA35B884}"/>
    <cellStyle name="Comma 27" xfId="570" xr:uid="{51A93005-ED29-4FE7-9D06-F3A8FEC1F9B5}"/>
    <cellStyle name="Comma 28" xfId="571" xr:uid="{98609088-748F-43D3-A183-D1DCD640C16B}"/>
    <cellStyle name="Comma 29" xfId="572" xr:uid="{11601C6F-3FE8-4B1D-B4AB-7D8E186E53A1}"/>
    <cellStyle name="Comma 3" xfId="573" xr:uid="{DB05AAE8-ABCF-483B-909D-B8E46B5292B8}"/>
    <cellStyle name="Comma 3 2" xfId="574" xr:uid="{E5DFDDC8-756A-44D7-A857-D9883510E134}"/>
    <cellStyle name="Comma 3 2 2" xfId="575" xr:uid="{BCB06687-4DAA-43A8-9B6A-DE0FAEDEF081}"/>
    <cellStyle name="Comma 3 3" xfId="576" xr:uid="{5F9FF5DE-F3FB-423D-9B3A-21ACBB36DF6A}"/>
    <cellStyle name="Comma 3 4" xfId="577" xr:uid="{C18C9EFD-D6AA-4324-A327-F1269F2EE774}"/>
    <cellStyle name="Comma 3 5" xfId="578" xr:uid="{C35208EF-B2DC-4B1C-8EFD-1B62B42EE45E}"/>
    <cellStyle name="Comma 3 6" xfId="579" xr:uid="{90C10EC5-EEB8-4328-B436-6D427C3F51EA}"/>
    <cellStyle name="Comma 30" xfId="580" xr:uid="{27694247-4671-4925-8970-E5D851985452}"/>
    <cellStyle name="Comma 31" xfId="581" xr:uid="{68A7E507-5D2B-48E3-B78A-8F342A7169F1}"/>
    <cellStyle name="Comma 32" xfId="582" xr:uid="{7004A157-1B6F-4D72-884A-99CD789E6F5A}"/>
    <cellStyle name="Comma 33" xfId="583" xr:uid="{1BB8671E-08E1-477B-B1ED-6296FCC536F3}"/>
    <cellStyle name="Comma 33 2" xfId="584" xr:uid="{7BDBFC9C-490C-4E01-9C9A-A6C176F36557}"/>
    <cellStyle name="Comma 33 2 2" xfId="585" xr:uid="{C84D2189-F34A-438B-BB99-1452196C634D}"/>
    <cellStyle name="Comma 33 3" xfId="586" xr:uid="{5EBBC537-CB98-4C39-A35E-7C6C7F09892C}"/>
    <cellStyle name="Comma 33 4" xfId="587" xr:uid="{FE83774B-7149-48D3-A920-E7259D15D0CB}"/>
    <cellStyle name="Comma 34" xfId="588" xr:uid="{9EF492B2-66F9-4B37-9B34-68A1F0540D29}"/>
    <cellStyle name="Comma 34 2" xfId="589" xr:uid="{192ED146-AAE2-471C-A2D7-320CAEA0FFD5}"/>
    <cellStyle name="Comma 35" xfId="590" xr:uid="{198B1B19-AD6A-445E-BAD1-9F31CCA29DA4}"/>
    <cellStyle name="Comma 36" xfId="591" xr:uid="{109F0F4F-1FEC-47C3-8898-367E2DF72533}"/>
    <cellStyle name="Comma 37" xfId="592" xr:uid="{E5370018-26EE-4E92-BABC-3D06396590BA}"/>
    <cellStyle name="Comma 38" xfId="593" xr:uid="{D91DB3D4-7E4C-463C-8B2C-7B40DACCCB7B}"/>
    <cellStyle name="Comma 39" xfId="594" xr:uid="{8EC0708C-6831-499F-87DD-26319F3BB84A}"/>
    <cellStyle name="Comma 4" xfId="595" xr:uid="{776C7EC4-0451-4C38-B0FA-975C75C9AA3B}"/>
    <cellStyle name="Comma 4 2" xfId="596" xr:uid="{0F7E99D9-7B2C-475C-A38A-A1B6373D9BE3}"/>
    <cellStyle name="Comma 4 3" xfId="597" xr:uid="{19374482-4471-47B8-BFED-626E0CD3903A}"/>
    <cellStyle name="Comma 40" xfId="598" xr:uid="{491FEC7A-A316-4971-A5F7-45A6D866E295}"/>
    <cellStyle name="Comma 41" xfId="599" xr:uid="{A7128D96-66FA-4595-B410-E1DE6771D9F1}"/>
    <cellStyle name="Comma 42" xfId="600" xr:uid="{44738998-6CA2-46EE-8CC4-DE71C8E588D1}"/>
    <cellStyle name="Comma 43" xfId="601" xr:uid="{B55E6A34-910D-47DB-9689-B1BCC4E44CAB}"/>
    <cellStyle name="Comma 44" xfId="602" xr:uid="{02B5407F-B983-47FC-8653-FCC0B890C1ED}"/>
    <cellStyle name="Comma 45" xfId="603" xr:uid="{FF0256A5-A38B-4F6F-9EBF-F219C838D16B}"/>
    <cellStyle name="Comma 46" xfId="604" xr:uid="{0A2A371F-D296-4C3B-85E1-CCD77600A3A7}"/>
    <cellStyle name="Comma 47" xfId="605" xr:uid="{945C14B0-AE78-444A-8384-A89D8D624828}"/>
    <cellStyle name="Comma 48" xfId="606" xr:uid="{FE7E565B-61B0-4C10-89A3-0934440EF30C}"/>
    <cellStyle name="Comma 49" xfId="607" xr:uid="{0EA27E97-9545-49E0-A13E-D8B2A0FC040F}"/>
    <cellStyle name="Comma 5" xfId="608" xr:uid="{5C4657A7-4072-4C1E-86DD-781F268B3397}"/>
    <cellStyle name="Comma 5 2" xfId="609" xr:uid="{F5A8FC66-1017-4FC0-A1B0-5EDC434D0E5E}"/>
    <cellStyle name="Comma 5 3" xfId="610" xr:uid="{EC5EB4D3-9466-4651-9B71-C0F66E7DE557}"/>
    <cellStyle name="Comma 5 4" xfId="611" xr:uid="{24EA0717-BD72-4B4A-A6B9-C718BBB94FA6}"/>
    <cellStyle name="Comma 50" xfId="612" xr:uid="{37ED744D-A19E-46D7-9750-8E4EE8E5CF95}"/>
    <cellStyle name="Comma 51" xfId="613" xr:uid="{61F510EA-8C70-4ABC-83B0-924981CDA524}"/>
    <cellStyle name="Comma 52" xfId="614" xr:uid="{CD35A555-9095-41F6-B61F-046A0AF96CF1}"/>
    <cellStyle name="Comma 53" xfId="615" xr:uid="{769B9DBE-49A5-46B1-99E0-DF74C637F287}"/>
    <cellStyle name="Comma 54" xfId="616" xr:uid="{55AE37D7-4B86-411E-B196-F109B030114D}"/>
    <cellStyle name="Comma 55" xfId="617" xr:uid="{C2AC15B7-804A-4613-87D0-A4B290ECEEE7}"/>
    <cellStyle name="Comma 56" xfId="618" xr:uid="{2C38EC86-1455-43C6-8C76-616CD6E7430A}"/>
    <cellStyle name="Comma 57" xfId="619" xr:uid="{269A60DB-FCCB-464F-A281-0F799EDFAF94}"/>
    <cellStyle name="Comma 58" xfId="620" xr:uid="{8AA95538-38A0-4595-9D2B-8A0F9B6F5B28}"/>
    <cellStyle name="Comma 59" xfId="621" xr:uid="{59C5D082-F1C0-46BB-8706-9FC50914AA09}"/>
    <cellStyle name="Comma 6" xfId="622" xr:uid="{043C9F54-9DD8-47C3-A8EE-81C16F50F3CA}"/>
    <cellStyle name="Comma 6 2" xfId="623" xr:uid="{F2062542-0D61-4EE3-972F-C7A3ABC2E70A}"/>
    <cellStyle name="Comma 60" xfId="624" xr:uid="{916D2C91-B18F-4C3C-8D62-66B610EEFFA1}"/>
    <cellStyle name="Comma 61" xfId="625" xr:uid="{64CCE4B9-E661-428A-BAAE-B845815FE695}"/>
    <cellStyle name="Comma 62" xfId="626" xr:uid="{CF2F61AB-9E4E-4C38-AE86-AE9CFB7AFC07}"/>
    <cellStyle name="Comma 63" xfId="627" xr:uid="{12B8760A-CB2F-44FB-BC87-6266F5498F25}"/>
    <cellStyle name="Comma 64" xfId="628" xr:uid="{83F87FCF-51DC-4465-A9CC-7DDEA0F7291D}"/>
    <cellStyle name="Comma 65" xfId="629" xr:uid="{73CE0041-F1C4-4E4C-A765-433BD74C1AD8}"/>
    <cellStyle name="Comma 66" xfId="630" xr:uid="{70975614-148A-4189-9928-71BD40393358}"/>
    <cellStyle name="Comma 67" xfId="631" xr:uid="{511B49D6-08E1-42F2-A2FB-4B00BE86F8B5}"/>
    <cellStyle name="Comma 68" xfId="632" xr:uid="{BA109A9D-F887-4E7C-AF6A-B318AE87D102}"/>
    <cellStyle name="Comma 69" xfId="633" xr:uid="{DD5FE033-9A65-4FC1-B360-5E10BD2EA8D7}"/>
    <cellStyle name="Comma 7" xfId="634" xr:uid="{095FEB35-B57B-47C7-B994-0841E9E02374}"/>
    <cellStyle name="Comma 7 2" xfId="635" xr:uid="{ED8D090C-BF91-4A5E-86CD-E4AAEA949AF7}"/>
    <cellStyle name="Comma 70" xfId="636" xr:uid="{27E3EE98-0D6E-4CA0-8818-523E02E11D97}"/>
    <cellStyle name="Comma 71" xfId="637" xr:uid="{2ADA49AE-8108-4472-9753-8CA31970F553}"/>
    <cellStyle name="Comma 72" xfId="638" xr:uid="{74FC0D4D-0E94-4292-B19A-724884AFDB5C}"/>
    <cellStyle name="Comma 73" xfId="639" xr:uid="{EA050C07-C06F-46FD-9A66-52C31CFBC79A}"/>
    <cellStyle name="Comma 74" xfId="640" xr:uid="{3DFDFA17-2251-4C90-A6AF-904D1165B91D}"/>
    <cellStyle name="Comma 75" xfId="641" xr:uid="{96CDC4D9-2F88-4CF0-8996-DD456870FADF}"/>
    <cellStyle name="Comma 8" xfId="642" xr:uid="{5D860A4B-4082-4B15-B3BC-4036A0548315}"/>
    <cellStyle name="Comma 9" xfId="643" xr:uid="{0249D4BF-98D1-451C-887E-3A5E2FC80B19}"/>
    <cellStyle name="Comma0" xfId="644" xr:uid="{0738F65A-C6CA-4398-87CE-BB01FC3705B6}"/>
    <cellStyle name="Comma0 2" xfId="645" xr:uid="{B095996B-8AE8-4954-A942-1F3F6327D5A7}"/>
    <cellStyle name="Comma0 2 2" xfId="646" xr:uid="{0E1F7B87-E114-479D-A774-BFC84DB7DADB}"/>
    <cellStyle name="Comma0 3" xfId="647" xr:uid="{F87544F2-71B1-45DC-9634-4DCF4E728E9E}"/>
    <cellStyle name="Couma_#B P&amp;L Evolution_BINV" xfId="648" xr:uid="{5CB48104-321A-494D-9868-DC1AE4304C6A}"/>
    <cellStyle name="Currency [00]" xfId="649" xr:uid="{44D0BA33-0A37-406C-9CD2-852EA5F5A015}"/>
    <cellStyle name="Currency [00] 2" xfId="650" xr:uid="{A5F0F1C2-7753-4C0F-BEF1-0B6B3742A6FC}"/>
    <cellStyle name="Currency [00] 3" xfId="651" xr:uid="{0AFB8BF9-CC2F-4680-95A6-4663919036FC}"/>
    <cellStyle name="Currency0" xfId="652" xr:uid="{E98722E2-5269-4157-A8C9-6A9108D3BBF4}"/>
    <cellStyle name="Currency0 2" xfId="653" xr:uid="{7EE1B33C-2FBC-4822-9C60-FE3C676A3F8C}"/>
    <cellStyle name="Currency0 2 2" xfId="654" xr:uid="{5705A7FD-BCA4-442D-AAFE-899C8DF2082A}"/>
    <cellStyle name="Currency0 3" xfId="655" xr:uid="{F3F95693-342D-4775-9CE6-CD1C7B480255}"/>
    <cellStyle name="Currency0 3 2" xfId="656" xr:uid="{6BA958F3-46B0-4378-B066-E294AF0B52CB}"/>
    <cellStyle name="Currency0 3 3" xfId="657" xr:uid="{6F740901-AABA-4021-AC05-4EBA1A23C279}"/>
    <cellStyle name="Currency0 4" xfId="658" xr:uid="{340DA840-6FDD-459D-B014-D58E37C17DED}"/>
    <cellStyle name="Currency0 5" xfId="659" xr:uid="{64426546-3D9F-472C-9979-82282A21F9F1}"/>
    <cellStyle name="Data" xfId="660" xr:uid="{F2728705-2B07-4A28-950D-7FA9BCDC4728}"/>
    <cellStyle name="Date" xfId="661" xr:uid="{60CCEB10-1F7D-4C3F-A33F-03052439F456}"/>
    <cellStyle name="Date 2" xfId="662" xr:uid="{380CB64D-EB7F-4BAD-BF36-E55C54B07EA3}"/>
    <cellStyle name="Date 2 2" xfId="663" xr:uid="{79EE3738-E7DE-4916-B133-8B3D75F063A2}"/>
    <cellStyle name="Date 3" xfId="664" xr:uid="{07032558-93F5-4F14-AC14-8682018C8F46}"/>
    <cellStyle name="Date 4" xfId="665" xr:uid="{AE664D76-3B05-440B-8F93-C7E4E132CA71}"/>
    <cellStyle name="Date Short" xfId="666" xr:uid="{AB3FA7FC-CB0F-4C09-9E64-ECB39CF1A1A7}"/>
    <cellStyle name="Date_01 Econ Class-Reciepts" xfId="667" xr:uid="{7B75D24B-1B42-4F7C-A965-B8FC12AFC83A}"/>
    <cellStyle name="Dezimal [0]_Compiling Utility Macros" xfId="668" xr:uid="{09695CF9-87CC-45DC-B9CA-A300B5619C5A}"/>
    <cellStyle name="Dezimal_Compiling Utility Macros" xfId="669" xr:uid="{636BB311-ADD7-4B24-9631-E55E717F419A}"/>
    <cellStyle name="diskette" xfId="670" xr:uid="{287A9610-154B-4B0B-BBF4-A57A0DB225C7}"/>
    <cellStyle name="Enter Currency (0)" xfId="671" xr:uid="{BADBB9C7-C92C-4DDF-85C4-694BAD5FA719}"/>
    <cellStyle name="Enter Currency (0) 2" xfId="672" xr:uid="{6F75BF52-D82C-4DCC-BA44-33E066278576}"/>
    <cellStyle name="Enter Currency (0) 3" xfId="673" xr:uid="{A84B8452-5A24-48C8-A897-2FABB73D9ABE}"/>
    <cellStyle name="Enter Currency (2)" xfId="674" xr:uid="{D3092AFB-0C84-4B64-8423-B812CEE9DEBB}"/>
    <cellStyle name="Enter Currency (2) 2" xfId="675" xr:uid="{C969650D-5091-4C59-AF36-8A6B847A094E}"/>
    <cellStyle name="Enter Currency (2) 3" xfId="676" xr:uid="{F751B820-7269-4195-B551-48559FC85777}"/>
    <cellStyle name="Enter Units (0)" xfId="677" xr:uid="{3536CD0A-12BA-4B49-89EE-87E358AF71AF}"/>
    <cellStyle name="Enter Units (0) 2" xfId="678" xr:uid="{8D965A1B-AAD8-45A4-8ED3-D17B80772758}"/>
    <cellStyle name="Enter Units (0) 3" xfId="679" xr:uid="{8F2713B1-7522-434D-8D13-74B1F0CF45BC}"/>
    <cellStyle name="Enter Units (1)" xfId="680" xr:uid="{6B86578D-4DF3-486A-9D47-8B1268A3E5A2}"/>
    <cellStyle name="Enter Units (1) 2" xfId="681" xr:uid="{B8D3D063-A619-4CAD-9148-83147AEBF080}"/>
    <cellStyle name="Enter Units (1) 3" xfId="682" xr:uid="{CE7700E0-58C0-4E6D-91B2-FDA2C177F1A4}"/>
    <cellStyle name="Enter Units (2)" xfId="683" xr:uid="{E2251601-905B-4341-A7D5-4E217B27C86B}"/>
    <cellStyle name="Enter Units (2) 2" xfId="684" xr:uid="{5FD106CD-3E1A-44A0-AAD1-438CA0258CD0}"/>
    <cellStyle name="Enter Units (2) 3" xfId="685" xr:uid="{E15DDA34-A1BC-4D5F-A39D-CB2E56DCC5EA}"/>
    <cellStyle name="Euro" xfId="686" xr:uid="{1D4A9371-8ED2-4895-AF0B-3171CCC7421E}"/>
    <cellStyle name="Explanatory Text 2" xfId="687" xr:uid="{7624020C-46FB-4D09-B357-0AEC44196C99}"/>
    <cellStyle name="Explanatory Text 2 2" xfId="688" xr:uid="{0A078C84-812A-42E2-8615-35A61882F244}"/>
    <cellStyle name="Explanatory Text 2 3" xfId="689" xr:uid="{D9262DB3-C26E-4E65-9281-1AC2854BEB2B}"/>
    <cellStyle name="Explanatory Text 2 4" xfId="690" xr:uid="{D1BD4DA6-D440-4FB2-A85C-7BF9DE4A6565}"/>
    <cellStyle name="Explanatory Text 3" xfId="691" xr:uid="{A815AF71-6D12-4B21-86A4-D180B84C92FF}"/>
    <cellStyle name="Explanatory Text 4" xfId="692" xr:uid="{977BBBA0-179B-44DB-9DA5-F1B11C5A9B38}"/>
    <cellStyle name="Explanatory Text 5" xfId="693" xr:uid="{860943FF-B775-4C1E-8D3C-D502479786DE}"/>
    <cellStyle name="Explanatory Text 6" xfId="694" xr:uid="{8C140B9E-4C19-4FED-9351-B09F42940252}"/>
    <cellStyle name="F2" xfId="695" xr:uid="{EBF5A5D2-F810-40B9-9F0D-687A1A64B9C1}"/>
    <cellStyle name="F3" xfId="696" xr:uid="{A39D47EE-F7D1-4DE4-8FDE-7D80BF65799E}"/>
    <cellStyle name="F3 2" xfId="697" xr:uid="{802AE16E-E07A-490D-B4A2-6E7934F7CB0C}"/>
    <cellStyle name="F4" xfId="698" xr:uid="{D3C776E9-2AFF-4ECB-801C-DFDCF981D9C7}"/>
    <cellStyle name="F4 2" xfId="699" xr:uid="{54A543D6-972B-491D-B181-48E50F758376}"/>
    <cellStyle name="F5" xfId="700" xr:uid="{2DCB68E8-3E85-482B-9B9C-CC45CC71018E}"/>
    <cellStyle name="F6" xfId="701" xr:uid="{5BB377E8-52DA-4D4C-9748-387E80634F81}"/>
    <cellStyle name="F7" xfId="702" xr:uid="{BC6A4EE5-14E2-4B11-9224-4F021C78D1EB}"/>
    <cellStyle name="F8" xfId="703" xr:uid="{73A1093B-DF53-46EE-86E4-DD814A604A5F}"/>
    <cellStyle name="Fixed" xfId="704" xr:uid="{8FA4F73B-BAF7-4D79-8DEE-5E78792A6888}"/>
    <cellStyle name="Fixed 2" xfId="705" xr:uid="{6B89E2D5-0B06-4E63-B1CE-046CFB984B7B}"/>
    <cellStyle name="Fixed 2 2" xfId="706" xr:uid="{22A49A00-8274-4F1D-B576-7BA4F5038563}"/>
    <cellStyle name="Fixed 3" xfId="707" xr:uid="{8ABBBD8A-7399-413D-9A05-2E565A05D9DA}"/>
    <cellStyle name="Fixed 4" xfId="708" xr:uid="{825D1617-ECCC-4E0C-AB75-98FAEDA07397}"/>
    <cellStyle name="Fixo" xfId="709" xr:uid="{C9D4F7F3-A069-4695-8673-1A8A82CBF4B8}"/>
    <cellStyle name="Good 2" xfId="710" xr:uid="{278F32FD-1D7D-4F16-A82A-49415C97DD6B}"/>
    <cellStyle name="Good 2 2" xfId="711" xr:uid="{E00EA4A7-EDBB-4E2B-A8E8-43F311D359D4}"/>
    <cellStyle name="Good 2 3" xfId="712" xr:uid="{C6CEDB97-09BC-4C4B-966C-AB6FFBEE9925}"/>
    <cellStyle name="Good 2 4" xfId="713" xr:uid="{0EA6CBD3-D72F-4131-B34B-30545CAE4F2A}"/>
    <cellStyle name="Good 3" xfId="714" xr:uid="{00A08720-2D24-42D9-8CDA-49FAFE9C8C40}"/>
    <cellStyle name="Good 4" xfId="715" xr:uid="{0D64F3F9-1DF7-40F1-89FB-6ECECE16B627}"/>
    <cellStyle name="Good 5" xfId="716" xr:uid="{4A3EA19A-8626-4CA7-90D6-0CA76227D0A5}"/>
    <cellStyle name="Good 6" xfId="717" xr:uid="{7B41D26C-72A4-4804-BEA1-6D64526DBD97}"/>
    <cellStyle name="Grey" xfId="718" xr:uid="{5B27648E-3B00-4A4D-98E2-12A2FC55FD63}"/>
    <cellStyle name="Header1" xfId="719" xr:uid="{CE0E5121-8AF1-4DA2-9DBE-8AA7C8587344}"/>
    <cellStyle name="Header1 2" xfId="720" xr:uid="{3B2868CA-9751-40A4-957F-E9CA71CADEB7}"/>
    <cellStyle name="Header1 2 2" xfId="721" xr:uid="{638BF496-22F5-4D79-888E-B8A5E4CD3398}"/>
    <cellStyle name="Header1 2 2 2" xfId="722" xr:uid="{7301288F-C583-45B0-90A2-B1D380E9EF0F}"/>
    <cellStyle name="Header1 2 2 2 2" xfId="723" xr:uid="{6BE540FC-3C72-4E73-B479-800A8B13E0EE}"/>
    <cellStyle name="Header1 2 2 3" xfId="724" xr:uid="{83494555-02D9-416B-B3C5-D35D2434DDE2}"/>
    <cellStyle name="Header1 2 3" xfId="725" xr:uid="{B9A748FC-3118-424C-94FA-E18817F648A9}"/>
    <cellStyle name="Header1 2 3 2" xfId="726" xr:uid="{2C2B38E7-E3FD-440F-A8C3-A0CAAD3218E2}"/>
    <cellStyle name="Header1 2 3 2 2" xfId="727" xr:uid="{DB918A32-EC53-4485-84F7-70D3E3DAA944}"/>
    <cellStyle name="Header1 2 3 3" xfId="728" xr:uid="{6C956A99-95D7-4F7A-990E-78FC9822985A}"/>
    <cellStyle name="Header1 2 4" xfId="729" xr:uid="{62C0354B-A1F7-4DBD-B759-2DEDBE285379}"/>
    <cellStyle name="Header1 2 4 2" xfId="730" xr:uid="{6284F93D-7C73-4116-96F2-C3B1C7AF55FE}"/>
    <cellStyle name="Header1 2 5" xfId="731" xr:uid="{E0AF5C46-E316-4D82-A640-C0914222D239}"/>
    <cellStyle name="Header1 3" xfId="732" xr:uid="{7E5CF3DF-6D13-471D-8807-3F14BE152138}"/>
    <cellStyle name="Header1 3 2" xfId="733" xr:uid="{924DF523-E343-4A8C-BCAF-D4E4C25E9703}"/>
    <cellStyle name="Header1 3 2 2" xfId="734" xr:uid="{A90A0A90-64BC-4F58-9C34-88F44C8A4A49}"/>
    <cellStyle name="Header1 3 3" xfId="735" xr:uid="{F6B9B814-FFC4-4050-A7FF-2ABBF3D98A42}"/>
    <cellStyle name="Header1 4" xfId="736" xr:uid="{552E09BE-CFD4-40E1-8F5E-CBBDCE06C58D}"/>
    <cellStyle name="Header1 4 2" xfId="737" xr:uid="{646BDC1C-B138-45E3-ADA5-28B6CA3378D9}"/>
    <cellStyle name="Header1 4 2 2" xfId="738" xr:uid="{16FF3C1D-3E4A-4682-8751-C79F6F261127}"/>
    <cellStyle name="Header1 4 3" xfId="739" xr:uid="{3D20E821-1EBE-4533-817D-2F516C92B852}"/>
    <cellStyle name="Header1 5" xfId="740" xr:uid="{10861818-FC29-481D-83E7-085C6EE0AFAD}"/>
    <cellStyle name="Header1 5 2" xfId="741" xr:uid="{000FA163-8C18-444D-8755-890AFE151D88}"/>
    <cellStyle name="Header1 6" xfId="742" xr:uid="{83E94161-9390-43BE-8EEE-E2F63ECF1546}"/>
    <cellStyle name="Header2" xfId="743" xr:uid="{1C445AC4-8A0F-431F-95BE-04FD9B36708D}"/>
    <cellStyle name="Header2 2" xfId="744" xr:uid="{93EDD124-89E9-4193-BCA3-D8E0C036DE1F}"/>
    <cellStyle name="Header2 2 2" xfId="745" xr:uid="{7C9854B0-3330-46E8-84DB-201F2C1F4F5D}"/>
    <cellStyle name="Header2 2 2 2" xfId="746" xr:uid="{C2C9F1A0-3D2B-4756-8CCA-701781365417}"/>
    <cellStyle name="Header2 2 3" xfId="747" xr:uid="{B078B350-AF2F-4C17-B1AC-ED48AA40B964}"/>
    <cellStyle name="Header2 3" xfId="748" xr:uid="{840152CD-F0B9-492A-8952-B5A7C5599EA8}"/>
    <cellStyle name="Header2 3 2" xfId="749" xr:uid="{1D1CCD3C-FD75-47F3-8041-0391E86A4271}"/>
    <cellStyle name="Header2 3 2 2" xfId="750" xr:uid="{974A0087-B989-4494-8852-3C54D7565682}"/>
    <cellStyle name="Header2 3 3" xfId="751" xr:uid="{9958920D-7D36-475E-9D68-5D4756CC047B}"/>
    <cellStyle name="Header2 4" xfId="752" xr:uid="{BE34FF7C-1822-4FCD-A333-DDC94A748CCC}"/>
    <cellStyle name="Heading 1 2" xfId="753" xr:uid="{993196BF-4C26-4CA0-A587-30851B553D33}"/>
    <cellStyle name="Heading 1 2 2" xfId="754" xr:uid="{557DC76A-95AF-4E12-91FB-8F11B36CF23B}"/>
    <cellStyle name="Heading 1 2 3" xfId="755" xr:uid="{7A62F7D8-77F5-48E4-B7F6-CFFEB79708A1}"/>
    <cellStyle name="Heading 1 2 4" xfId="756" xr:uid="{2CD465D6-28AC-4200-9E39-73A844D855C2}"/>
    <cellStyle name="Heading 1 2 5" xfId="757" xr:uid="{C56C0D2A-AE18-4241-9ECA-9A494B9CF3AA}"/>
    <cellStyle name="Heading 1 3" xfId="758" xr:uid="{B493329B-AF93-4D4F-8F02-A18A8DD5A095}"/>
    <cellStyle name="Heading 1 4" xfId="759" xr:uid="{3D0B05F9-C333-4C10-A90B-3E1E1B02D1C7}"/>
    <cellStyle name="Heading 1 4 2" xfId="760" xr:uid="{24607772-33DE-4A5D-B814-0C52BDDD9B76}"/>
    <cellStyle name="Heading 1 5" xfId="761" xr:uid="{74D94F68-8DC6-41C1-A062-940DFE487F9E}"/>
    <cellStyle name="Heading 1 6" xfId="762" xr:uid="{E3FCFEC7-8215-487D-A9E1-E5C7DA578A31}"/>
    <cellStyle name="Heading 2 2" xfId="763" xr:uid="{1EA01F9C-4709-468C-9908-9D034C40CCED}"/>
    <cellStyle name="Heading 2 2 2" xfId="764" xr:uid="{7B82DD10-BB01-49FA-997B-F441DF8CD18F}"/>
    <cellStyle name="Heading 2 2 3" xfId="765" xr:uid="{B6F32CC1-4182-4647-A770-4AD5A471C22A}"/>
    <cellStyle name="Heading 2 2 4" xfId="766" xr:uid="{F8B9CECA-6F63-4B89-B954-4325010520C0}"/>
    <cellStyle name="Heading 2 2 5" xfId="767" xr:uid="{14BCDB99-16CB-4654-96A3-B4E981579A11}"/>
    <cellStyle name="Heading 2 2 6" xfId="768" xr:uid="{94E197DC-0210-47FC-AC21-B6DBF9B2CC4A}"/>
    <cellStyle name="Heading 2 3" xfId="769" xr:uid="{3321AB2C-02B3-47FD-B504-9BA87E0BB78D}"/>
    <cellStyle name="Heading 2 4" xfId="770" xr:uid="{4F66AEB2-BA24-4A28-9C32-5B0E9D49150B}"/>
    <cellStyle name="Heading 2 4 2" xfId="771" xr:uid="{3C025624-257A-4C50-B9EB-A3E1822F6882}"/>
    <cellStyle name="Heading 2 5" xfId="772" xr:uid="{41731B1E-7CE2-4D2A-9A55-37630F6B1451}"/>
    <cellStyle name="Heading 2 6" xfId="773" xr:uid="{D60851AD-4B10-465B-8C33-A1B8E5FE9880}"/>
    <cellStyle name="Heading 3 2" xfId="774" xr:uid="{DA9C9767-31A9-426B-A90C-BC38D8F1E943}"/>
    <cellStyle name="Heading 3 2 2" xfId="775" xr:uid="{1D5A26AF-CEDD-48AE-BE4B-94768CBF18CC}"/>
    <cellStyle name="Heading 3 2 3" xfId="776" xr:uid="{BCE08770-36A1-455E-BF31-7964A079B0A8}"/>
    <cellStyle name="Heading 3 2 4" xfId="777" xr:uid="{E1CD4CCE-0EC1-4588-9804-8D28DB4D244A}"/>
    <cellStyle name="Heading 3 3" xfId="778" xr:uid="{088B2462-640B-46BA-BFAA-22696BB0CA10}"/>
    <cellStyle name="Heading 3 4" xfId="779" xr:uid="{F2877750-41C2-42EC-A507-9F87B675A357}"/>
    <cellStyle name="Heading 3 5" xfId="780" xr:uid="{426D6F43-385B-4734-A02B-D1C251C61578}"/>
    <cellStyle name="Heading 3 6" xfId="781" xr:uid="{37855614-3D7C-4ED6-94D8-B2484131E748}"/>
    <cellStyle name="Heading 4 2" xfId="782" xr:uid="{3CFD2A38-BE0E-4347-BFD3-DCF90916F88E}"/>
    <cellStyle name="Heading 4 2 2" xfId="783" xr:uid="{1373C1BE-FF62-421D-9829-72F1B5FF043C}"/>
    <cellStyle name="Heading 4 2 3" xfId="784" xr:uid="{FC5C92DD-79C6-4E20-A84B-02E3A9E7DB90}"/>
    <cellStyle name="Heading 4 2 4" xfId="785" xr:uid="{6A558283-CD00-48AE-8216-F55459BCBB49}"/>
    <cellStyle name="Heading 4 3" xfId="786" xr:uid="{BEB559DD-8E48-4215-BAA5-A5F456185369}"/>
    <cellStyle name="Heading 4 4" xfId="787" xr:uid="{490C243F-CE51-4758-A441-CCF2EA8B8E10}"/>
    <cellStyle name="Heading 4 5" xfId="788" xr:uid="{E592A6F3-E43F-4604-8ECE-1D1456A33F18}"/>
    <cellStyle name="Heading 4 6" xfId="789" xr:uid="{6B820B14-5E24-4B40-B056-C6D86D74429F}"/>
    <cellStyle name="HEADING1" xfId="790" xr:uid="{D86C84A5-3F8E-456B-849A-806F32666923}"/>
    <cellStyle name="HEADING1 2" xfId="791" xr:uid="{1A39CC5D-C33C-4B35-8615-09539BA2CBA0}"/>
    <cellStyle name="HEADING2" xfId="792" xr:uid="{4DFCFBC7-7770-4D4B-991E-F3B1F30FD65F}"/>
    <cellStyle name="HEADING2 2" xfId="793" xr:uid="{604A2AC9-2668-4A2B-B41C-22CB9DF3C887}"/>
    <cellStyle name="HEADING2 2 2" xfId="794" xr:uid="{2719D260-9EA3-44A2-AEED-0F4DAD06B52D}"/>
    <cellStyle name="HEADING2 3" xfId="795" xr:uid="{E9BB9F26-9890-44D7-B6C1-E2B86B177EA5}"/>
    <cellStyle name="Hyperlink" xfId="796" builtinId="8"/>
    <cellStyle name="Hyperlink 2" xfId="797" xr:uid="{1AA90711-A6D3-48CE-A84A-74C75947C5D2}"/>
    <cellStyle name="Hyperlink 2 2" xfId="798" xr:uid="{D192E810-3E25-49C9-AAA8-8F667F141F67}"/>
    <cellStyle name="Hyperlink 3" xfId="799" xr:uid="{C6C38B58-AE16-436A-ADEF-703DEBD20087}"/>
    <cellStyle name="Hyperlink seguido_NFGC_SPE_1995_2003" xfId="800" xr:uid="{D6C1EE46-3B7A-4667-89AB-251160526846}"/>
    <cellStyle name="imf-zero decimal" xfId="801" xr:uid="{2951D2BC-8C8F-40DE-B4CA-DE25A9026C00}"/>
    <cellStyle name="Input [yellow]" xfId="802" xr:uid="{FA0208B9-20B3-48EF-A8F5-E2D3674CAE92}"/>
    <cellStyle name="Input [yellow] 2" xfId="803" xr:uid="{04CBFDD8-DA58-4092-B4C3-7D949B434FE9}"/>
    <cellStyle name="Input 2" xfId="804" xr:uid="{E20F82F3-E8E3-4B2B-BDF8-589F1DF97ECB}"/>
    <cellStyle name="Input 2 2" xfId="805" xr:uid="{3D4813AF-9AF2-47BF-B954-CAD47C7E1A6D}"/>
    <cellStyle name="Input 2 2 2" xfId="806" xr:uid="{FA524F00-6E5E-4569-96D2-266DF4742E00}"/>
    <cellStyle name="Input 2 3" xfId="807" xr:uid="{8BFA509A-58BA-48EA-885D-33F5AB9E1532}"/>
    <cellStyle name="Input 2 4" xfId="808" xr:uid="{2824FE00-9CD9-4206-9B53-780877C30E93}"/>
    <cellStyle name="Input 3" xfId="809" xr:uid="{8F1048CA-81BC-46AF-A9A1-EFD0606C6D8C}"/>
    <cellStyle name="Input 3 2" xfId="810" xr:uid="{8867B2AD-C752-4C15-A969-F078D3A9A2E5}"/>
    <cellStyle name="Input 4" xfId="811" xr:uid="{A6FC1A1E-9DFB-4A48-9785-9E59CE820603}"/>
    <cellStyle name="Input 4 2" xfId="812" xr:uid="{C4509C01-9F4B-48D7-B129-FE81063ACB95}"/>
    <cellStyle name="Input 5" xfId="813" xr:uid="{6C2D0C41-1F1F-43DA-B723-8FA800B4853C}"/>
    <cellStyle name="Input 5 2" xfId="814" xr:uid="{69034C70-420A-4505-95FC-958BCA934510}"/>
    <cellStyle name="Input 6" xfId="815" xr:uid="{3233F305-F112-4521-88AD-F0D835D55D58}"/>
    <cellStyle name="Input 6 2" xfId="816" xr:uid="{8AB93D6F-28BF-4E36-87C8-B84D7123235D}"/>
    <cellStyle name="Input 7" xfId="817" xr:uid="{E0EB3D4B-8E85-493B-A9D9-3E84B8CF0167}"/>
    <cellStyle name="Input 7 2" xfId="818" xr:uid="{3ABF4B72-AAC8-4345-A1FC-71AD10C0FD9E}"/>
    <cellStyle name="Input 8" xfId="819" xr:uid="{241C03B8-7698-496B-972C-6C73A8742210}"/>
    <cellStyle name="Input 8 2" xfId="820" xr:uid="{BF6DE4F5-A859-415A-9D80-552D03293D57}"/>
    <cellStyle name="Input 9" xfId="821" xr:uid="{AF9F3A8F-EC48-491F-A489-852A7EC7AABE}"/>
    <cellStyle name="Link Currency (0)" xfId="822" xr:uid="{3004B4E2-7A45-445C-A524-815BC1D7FC83}"/>
    <cellStyle name="Link Currency (0) 2" xfId="823" xr:uid="{E25BEDC4-5C11-411B-A676-75F282D8321E}"/>
    <cellStyle name="Link Currency (0) 3" xfId="824" xr:uid="{26318BFD-0367-4050-A475-448FAFBC6BCE}"/>
    <cellStyle name="Link Currency (2)" xfId="825" xr:uid="{904B4BE9-9EBE-42F0-8ACF-6442AD50D7AD}"/>
    <cellStyle name="Link Currency (2) 2" xfId="826" xr:uid="{F0CC178A-0EBF-47E5-97DC-559ABF874EC2}"/>
    <cellStyle name="Link Currency (2) 3" xfId="827" xr:uid="{79AB5482-215F-411C-85D0-5CD4A9A02617}"/>
    <cellStyle name="Link Units (0)" xfId="828" xr:uid="{E0B198F4-97D4-4869-B66E-E240531DBF26}"/>
    <cellStyle name="Link Units (0) 2" xfId="829" xr:uid="{2828A756-998A-4F42-A0B4-FB772D4F8EEE}"/>
    <cellStyle name="Link Units (0) 3" xfId="830" xr:uid="{D5785E2A-C816-4E32-A9F1-656628AF9ACD}"/>
    <cellStyle name="Link Units (1)" xfId="831" xr:uid="{2A466787-5CB9-45DA-AFC4-9697D09CED40}"/>
    <cellStyle name="Link Units (1) 2" xfId="832" xr:uid="{25941763-C1F7-437F-A101-E9CC1B6161D0}"/>
    <cellStyle name="Link Units (1) 3" xfId="833" xr:uid="{16C65239-874C-4691-A738-CC899645B517}"/>
    <cellStyle name="Link Units (2)" xfId="834" xr:uid="{535664B3-97A5-4FCD-B73B-20DFDB555321}"/>
    <cellStyle name="Link Units (2) 2" xfId="835" xr:uid="{10664AEC-C3A8-423A-A071-2C8A2F2A51AA}"/>
    <cellStyle name="Link Units (2) 3" xfId="836" xr:uid="{2C7AD391-B853-49F6-ACEC-C7224FDC2FA1}"/>
    <cellStyle name="Linked Cell 2" xfId="837" xr:uid="{9BC80EB9-25D9-4CB1-A56C-F1C5E503290A}"/>
    <cellStyle name="Linked Cell 2 2" xfId="838" xr:uid="{30B468E6-1211-4C44-85CF-1AB3AF95B888}"/>
    <cellStyle name="Linked Cell 2 3" xfId="839" xr:uid="{AE740FA4-6F78-4422-9B35-51F58C008663}"/>
    <cellStyle name="Linked Cell 2 4" xfId="840" xr:uid="{896B8FD7-0EB2-4411-8BF3-E7BCC359CCC7}"/>
    <cellStyle name="Linked Cell 3" xfId="841" xr:uid="{20683F64-0E11-4FEB-B3F0-D76D3892AD92}"/>
    <cellStyle name="Linked Cell 4" xfId="842" xr:uid="{33E35A7C-92A0-431E-969A-24EFCD6C9F38}"/>
    <cellStyle name="Linked Cell 5" xfId="843" xr:uid="{016FD3FE-160E-468F-ABC6-66D5C13F64A5}"/>
    <cellStyle name="Linked Cell 6" xfId="844" xr:uid="{61538F1B-BD77-47BD-A9D6-6617FC66D92F}"/>
    <cellStyle name="Moeda [0]_%PIB" xfId="845" xr:uid="{5E20B5BA-948B-49D3-A4DD-F48360246844}"/>
    <cellStyle name="Moeda_%PIB" xfId="846" xr:uid="{1A4ED2FA-4625-4163-8481-2A6C151C02B0}"/>
    <cellStyle name="Moeda0" xfId="847" xr:uid="{3695C4A9-7887-434C-BB12-42CA02E7FE76}"/>
    <cellStyle name="Monétaire [0]_rwhite" xfId="848" xr:uid="{D8732810-A6AE-466C-952B-588AA86EA8F4}"/>
    <cellStyle name="Monétaire_rwhite" xfId="849" xr:uid="{510C055D-B4A2-430E-9015-6C9C7E34A22B}"/>
    <cellStyle name="Neutral 2" xfId="850" xr:uid="{CDA214D7-3C4B-4E41-AC27-756F1CD9A659}"/>
    <cellStyle name="Neutral 2 2" xfId="851" xr:uid="{781C1EBA-E367-4C7F-8488-FA12798E59F8}"/>
    <cellStyle name="Neutral 2 3" xfId="852" xr:uid="{4B1F1E10-DA66-4078-B0E2-7B53B7915920}"/>
    <cellStyle name="Neutral 2 4" xfId="853" xr:uid="{46B59D94-9BBF-4913-8EFB-D48B63E7F617}"/>
    <cellStyle name="Neutral 3" xfId="854" xr:uid="{74961CD5-47F6-44B9-A93F-670E425A3748}"/>
    <cellStyle name="Neutral 4" xfId="855" xr:uid="{3FE428D2-AA81-493D-9E16-FCE211079E94}"/>
    <cellStyle name="Neutral 5" xfId="856" xr:uid="{E56B8FFC-E29A-4E28-A0F5-E7058302CFEF}"/>
    <cellStyle name="Neutral 6" xfId="857" xr:uid="{6A4D5FF3-92A2-4C6C-B42D-0B4759DD1289}"/>
    <cellStyle name="Normal" xfId="0" builtinId="0"/>
    <cellStyle name="Normal - Style1" xfId="858" xr:uid="{BFE170D2-4FB2-4224-97BA-818263986770}"/>
    <cellStyle name="Normal - Style1 2" xfId="859" xr:uid="{AD49E7AC-EBCE-4C8D-9936-0A7EDDD3BBB9}"/>
    <cellStyle name="Normal - Style1 2 2" xfId="860" xr:uid="{C30023F1-2210-44BF-835F-A63BE215A311}"/>
    <cellStyle name="Normal - Style1 3" xfId="861" xr:uid="{BF8BF1BA-C854-4C50-8649-BF190F538D3F}"/>
    <cellStyle name="Normal 10" xfId="862" xr:uid="{72062E4C-A277-4376-A209-CDF9FDF1A840}"/>
    <cellStyle name="Normal 10 2" xfId="863" xr:uid="{3D7A7485-55D4-4083-BC0A-1BB2FFDCDD97}"/>
    <cellStyle name="Normal 10 3" xfId="864" xr:uid="{0B31AD7A-A5E8-49DC-BAA1-411F9F38972D}"/>
    <cellStyle name="Normal 10 4" xfId="865" xr:uid="{A9B8D917-AAF3-4256-8B93-6545E3E0F7E3}"/>
    <cellStyle name="Normal 11" xfId="866" xr:uid="{52E1628B-6413-4900-9472-C9B642F367DC}"/>
    <cellStyle name="Normal 11 2" xfId="867" xr:uid="{C27D7346-B4BC-4180-BAB8-8F5CB586A608}"/>
    <cellStyle name="Normal 11 3" xfId="868" xr:uid="{38806476-57B2-44F4-AC0C-6E8329E4153E}"/>
    <cellStyle name="Normal 11 4" xfId="869" xr:uid="{B580246D-9918-4E6D-AE06-9ED42BDA9BDE}"/>
    <cellStyle name="Normal 12" xfId="870" xr:uid="{31048282-DB98-465D-A05B-D24AAF882408}"/>
    <cellStyle name="Normal 12 2" xfId="871" xr:uid="{4CB00DC8-CA6B-4E9A-9A67-3FEC040D5B11}"/>
    <cellStyle name="Normal 12 3" xfId="872" xr:uid="{132AF27C-E4DE-4618-870D-85369915A1F5}"/>
    <cellStyle name="Normal 12 4" xfId="873" xr:uid="{324D2B2A-9241-4570-B8C0-02FF7380068C}"/>
    <cellStyle name="Normal 13" xfId="874" xr:uid="{44BFF768-736F-4C1A-A948-6B95EBBF9E37}"/>
    <cellStyle name="Normal 13 2" xfId="875" xr:uid="{557EA508-1D48-4494-87D0-99A5C63DBFC8}"/>
    <cellStyle name="Normal 13 3" xfId="876" xr:uid="{169F18C5-F438-4F87-B4E8-D8233DE373D0}"/>
    <cellStyle name="Normal 13 4" xfId="877" xr:uid="{46BAAA51-DF00-47D0-BF66-93102605079A}"/>
    <cellStyle name="Normal 14" xfId="878" xr:uid="{F5ACB927-B91F-4602-A1B3-3D4E5F09F673}"/>
    <cellStyle name="Normal 14 2" xfId="879" xr:uid="{4843D2FC-9C33-4764-A6BE-F8A67C7D0428}"/>
    <cellStyle name="Normal 14 2 2" xfId="880" xr:uid="{ADCD84F2-0468-4FB3-8043-B2897E3E4205}"/>
    <cellStyle name="Normal 14 2 2 2" xfId="881" xr:uid="{408756B7-C2AF-4443-8717-05519CE17DA5}"/>
    <cellStyle name="Normal 14 2 3" xfId="882" xr:uid="{A4A046EB-BE0D-42E7-BB08-D69A580A77EB}"/>
    <cellStyle name="Normal 14 2 4" xfId="883" xr:uid="{4BCC3D1B-D167-40D9-A0F7-35E87EA097FF}"/>
    <cellStyle name="Normal 14 3" xfId="884" xr:uid="{82100FD3-7610-41BA-9C8D-8C62472F9264}"/>
    <cellStyle name="Normal 14 3 2" xfId="885" xr:uid="{1F321D76-7E21-42EA-9692-654BE0AEE1D9}"/>
    <cellStyle name="Normal 14 4" xfId="886" xr:uid="{D167092A-3A87-454C-9F4A-3D4A1149D0E8}"/>
    <cellStyle name="Normal 14 5" xfId="887" xr:uid="{D959C32C-C8E8-4DFD-A33F-A501608F4444}"/>
    <cellStyle name="Normal 14 6" xfId="888" xr:uid="{DA7AC2C4-2C15-4681-ADD3-6A0530747FA2}"/>
    <cellStyle name="Normal 15" xfId="889" xr:uid="{E41E06A2-C5BA-4B16-BA0B-DF1550AFC13C}"/>
    <cellStyle name="Normal 15 2" xfId="890" xr:uid="{A0F4275E-730D-4902-9BBB-0DCCAB0B9517}"/>
    <cellStyle name="Normal 15 2 2" xfId="891" xr:uid="{7AFEF473-6187-4ADE-8DB2-410D9CD7BE10}"/>
    <cellStyle name="Normal 15 2 2 2" xfId="892" xr:uid="{562EA921-D2F6-4957-B684-4A2460BA439E}"/>
    <cellStyle name="Normal 15 2 3" xfId="893" xr:uid="{0B2B3347-42F6-4402-A7FF-CE7ED0D61CDB}"/>
    <cellStyle name="Normal 15 2 4" xfId="894" xr:uid="{E9B12BAE-C749-421F-85CB-7EF641989581}"/>
    <cellStyle name="Normal 15 3" xfId="895" xr:uid="{907C6680-33E4-4458-A0B4-02CBD1C626B0}"/>
    <cellStyle name="Normal 15 3 2" xfId="896" xr:uid="{37F73C19-297C-4E5B-A5BC-8DD26CAB3878}"/>
    <cellStyle name="Normal 15 4" xfId="897" xr:uid="{4CDB4E11-19DB-482F-AC68-B7634256D614}"/>
    <cellStyle name="Normal 15 5" xfId="898" xr:uid="{B06800A3-E24E-4F0A-AEDB-619FB70205B3}"/>
    <cellStyle name="Normal 15 6" xfId="899" xr:uid="{AAF0E5E9-6DDA-4370-AB19-4F8AAE62A554}"/>
    <cellStyle name="Normal 16" xfId="900" xr:uid="{12EFE22B-9E2D-4482-AF8D-66D62DA54559}"/>
    <cellStyle name="Normal 16 2" xfId="901" xr:uid="{BCE77659-2C81-4DBA-9BB3-E61B913CAD45}"/>
    <cellStyle name="Normal 16 2 2" xfId="902" xr:uid="{E4F1894C-3CEF-40E0-B60D-4125E6087D3C}"/>
    <cellStyle name="Normal 16 2 2 2" xfId="903" xr:uid="{A64CB239-76CB-4A87-BF9D-33CC9ACFE4C9}"/>
    <cellStyle name="Normal 16 2 3" xfId="904" xr:uid="{BD2D18EE-449D-402E-BB48-C2966ED3FC92}"/>
    <cellStyle name="Normal 16 2 4" xfId="905" xr:uid="{479A3E5A-6798-4E55-94FF-AB6F51E44E9F}"/>
    <cellStyle name="Normal 16 3" xfId="906" xr:uid="{ABA23A12-59BD-4625-954C-502D32DB2F73}"/>
    <cellStyle name="Normal 16 3 2" xfId="907" xr:uid="{C52768EE-528D-446A-B928-FB591C5DE375}"/>
    <cellStyle name="Normal 16 4" xfId="908" xr:uid="{3D1E193B-C6A4-4358-B79B-801CEF19B96B}"/>
    <cellStyle name="Normal 16 5" xfId="909" xr:uid="{2111D4F3-CD68-4066-AB74-1341E7CCE81F}"/>
    <cellStyle name="Normal 16 6" xfId="910" xr:uid="{96044C31-8C17-4309-896F-87BABBE13C5E}"/>
    <cellStyle name="Normal 17" xfId="911" xr:uid="{0E45A66B-ECAC-4308-8F54-6E06B2329CB6}"/>
    <cellStyle name="Normal 17 2" xfId="912" xr:uid="{E7791616-AC53-4322-997F-DE5A472FA122}"/>
    <cellStyle name="Normal 17 2 2" xfId="913" xr:uid="{01474DB3-96AE-4D73-990A-0D935334D6FE}"/>
    <cellStyle name="Normal 17 2 2 2" xfId="914" xr:uid="{07EF3501-B56E-4B18-838A-678F76C90A81}"/>
    <cellStyle name="Normal 17 2 3" xfId="915" xr:uid="{55616811-EB8B-401B-A6EA-3CC788E8D934}"/>
    <cellStyle name="Normal 17 2 4" xfId="916" xr:uid="{44902EDA-2343-46BC-8EE4-262237A62B0A}"/>
    <cellStyle name="Normal 17 3" xfId="917" xr:uid="{71835CBE-2B5E-4DEE-91B0-79FE630AC4E4}"/>
    <cellStyle name="Normal 17 3 2" xfId="918" xr:uid="{63262CA4-EA19-4776-8D39-1F0FC182B6CD}"/>
    <cellStyle name="Normal 17 4" xfId="919" xr:uid="{E7EF90AC-580B-47F0-9CD8-E6CDC127AD9F}"/>
    <cellStyle name="Normal 17 5" xfId="920" xr:uid="{220EF3DA-34F1-4786-922A-CC81238F0970}"/>
    <cellStyle name="Normal 17 6" xfId="921" xr:uid="{6D221ED4-C229-4DB6-BE42-2BE47EA93D30}"/>
    <cellStyle name="Normal 18" xfId="922" xr:uid="{B69ABB58-8EBE-47BE-81E7-736083D993FA}"/>
    <cellStyle name="Normal 18 2" xfId="923" xr:uid="{0495CB61-BAAA-469A-B0AC-93085ACA2253}"/>
    <cellStyle name="Normal 18 3" xfId="924" xr:uid="{E9EB7F60-9A23-4E92-99A5-299E18F19F6D}"/>
    <cellStyle name="Normal 19" xfId="925" xr:uid="{B56091DB-F19F-413D-B32F-0B6F5ACBF9D2}"/>
    <cellStyle name="Normal 19 2" xfId="926" xr:uid="{7E090D61-09C5-4899-8747-4983E7D56482}"/>
    <cellStyle name="Normal 19 2 2" xfId="927" xr:uid="{B87DC1EA-17B2-4ACE-86CE-7F4D1B9BE5F7}"/>
    <cellStyle name="Normal 19 2 2 2" xfId="928" xr:uid="{6173EF93-AD57-4E07-A68F-1DBF4CB5F8DB}"/>
    <cellStyle name="Normal 19 2 3" xfId="929" xr:uid="{103E79DA-C3F4-47C0-B6DD-0FC9B63FB253}"/>
    <cellStyle name="Normal 19 3" xfId="930" xr:uid="{C3313793-B42B-4649-9495-01810D4F159F}"/>
    <cellStyle name="Normal 19 3 2" xfId="931" xr:uid="{EDA504FF-81F2-47D3-9E12-7C474D11C81E}"/>
    <cellStyle name="Normal 19 4" xfId="932" xr:uid="{5B6D252B-3D4E-4048-8925-30AA5AF3A2BE}"/>
    <cellStyle name="Normal 19 5" xfId="933" xr:uid="{202C99B3-15EF-4274-9BAC-20320EB72810}"/>
    <cellStyle name="Normal 2" xfId="934" xr:uid="{56484152-BB58-424B-AF9B-7EFE2617D91B}"/>
    <cellStyle name="Normal 2 10" xfId="935" xr:uid="{9A3AE460-1945-41B6-A57C-7E964A0B4285}"/>
    <cellStyle name="Normal 2 10 2" xfId="936" xr:uid="{C38C646B-3D68-493A-AA38-B7DA061CB8E5}"/>
    <cellStyle name="Normal 2 11" xfId="937" xr:uid="{EF01978C-D59A-4A1E-9397-562AFEC4EE82}"/>
    <cellStyle name="Normal 2 2" xfId="938" xr:uid="{F641DAAE-1A0D-43C8-A420-3C9CC358EB65}"/>
    <cellStyle name="Normal 2 2 2" xfId="939" xr:uid="{0CBABCA6-6FCA-43C1-9B4D-A6F170FA3B5E}"/>
    <cellStyle name="Normal 2 2 3" xfId="940" xr:uid="{8757510D-D423-4663-9E09-7286551775F0}"/>
    <cellStyle name="Normal 2 2 3 2" xfId="941" xr:uid="{9A1FA722-FDC0-4717-84AA-D3D09B6B5BC5}"/>
    <cellStyle name="Normal 2 2 3 2 2" xfId="942" xr:uid="{661F6C8D-8437-4440-B94C-B84525E84F2D}"/>
    <cellStyle name="Normal 2 2 3 2 2 2" xfId="943" xr:uid="{C9BD3E7F-6F91-45F5-AC78-590A4CC122CD}"/>
    <cellStyle name="Normal 2 2 3 2 3" xfId="944" xr:uid="{A530179F-12AA-4EF5-B479-16BF47E02D8A}"/>
    <cellStyle name="Normal 2 2 3 3" xfId="945" xr:uid="{DB95E1D6-2AE8-4019-A21C-599EB4FB977B}"/>
    <cellStyle name="Normal 2 2 3 3 2" xfId="946" xr:uid="{9485BF95-5C33-4398-8FA0-8B8C026F9889}"/>
    <cellStyle name="Normal 2 2 3 4" xfId="947" xr:uid="{8E919A24-391A-423F-BF6A-E246FF9D130C}"/>
    <cellStyle name="Normal 2 2 3 5" xfId="948" xr:uid="{DDEFB0D4-EBA1-461D-AD8D-2A1BBBBAEF54}"/>
    <cellStyle name="Normal 2 3" xfId="949" xr:uid="{6307A766-2C5A-46B2-B87A-A60A0ABF7E1D}"/>
    <cellStyle name="Normal 2 3 2" xfId="950" xr:uid="{07ABFD1F-1479-441C-8309-C1A98AC35B3D}"/>
    <cellStyle name="Normal 2 3 3" xfId="951" xr:uid="{B0C39347-04DE-4FF8-B13C-12B1725C2ACC}"/>
    <cellStyle name="Normal 2 3 4" xfId="952" xr:uid="{CA5E4FC5-8B54-4917-99A9-77A51AF684FC}"/>
    <cellStyle name="Normal 2 4" xfId="953" xr:uid="{89D79D80-A8C9-4B83-8A4F-5837039740B6}"/>
    <cellStyle name="Normal 2 4 2" xfId="954" xr:uid="{8A81E8E2-1516-40FF-8321-6366A9C70CB2}"/>
    <cellStyle name="Normal 2 4 3" xfId="955" xr:uid="{7CB2838F-6EB8-44EA-99F1-B8FA3BC50F73}"/>
    <cellStyle name="Normal 2 5" xfId="956" xr:uid="{A69ADD26-04FB-43EB-8911-C70644747C70}"/>
    <cellStyle name="Normal 2 6" xfId="957" xr:uid="{D0385AD3-AA13-4E63-A816-40CC9FE6195A}"/>
    <cellStyle name="Normal 2 7" xfId="958" xr:uid="{5AB5D67A-BB00-4265-B8B4-E5FBCB39CAC9}"/>
    <cellStyle name="Normal 2 8" xfId="959" xr:uid="{8D7ACA9A-D719-4541-8F40-CCA8AD30D7DA}"/>
    <cellStyle name="Normal 2 9" xfId="960" xr:uid="{BF52DAD6-3570-4163-8D67-2DFD7C95D8D1}"/>
    <cellStyle name="Normal 2 9 2" xfId="961" xr:uid="{BD823431-7B21-4E54-8BF1-B92BE447D12A}"/>
    <cellStyle name="Normal 2_5 (2)" xfId="962" xr:uid="{F7A2E744-E7C0-44CA-B3CB-2FDD39173460}"/>
    <cellStyle name="Normal 20" xfId="963" xr:uid="{09CCA46E-3000-4FA1-BD92-A79EE8C5873D}"/>
    <cellStyle name="Normal 20 2" xfId="964" xr:uid="{59C83C3D-F270-4176-BA2D-D0AAD4AD8A81}"/>
    <cellStyle name="Normal 20 2 2" xfId="965" xr:uid="{CE1D102C-3D08-445D-8B37-F31AB589C9E5}"/>
    <cellStyle name="Normal 20 2 2 2" xfId="966" xr:uid="{8AC31604-9419-41D3-8CCF-CE079BE9477F}"/>
    <cellStyle name="Normal 20 2 3" xfId="967" xr:uid="{3FDC0A66-F18A-4A3C-BB40-BA7A4EB28DD2}"/>
    <cellStyle name="Normal 20 3" xfId="968" xr:uid="{C68A198B-B95C-408F-B0AC-1B4B1C35E3E1}"/>
    <cellStyle name="Normal 20 3 2" xfId="969" xr:uid="{DA4439F4-1A5A-42A0-883F-16A0358B7873}"/>
    <cellStyle name="Normal 20 4" xfId="970" xr:uid="{E878ED4E-56AE-4138-B87E-33FC22F3DDCF}"/>
    <cellStyle name="Normal 20 5" xfId="971" xr:uid="{A43820C8-91A8-485F-9DBB-D522C6CA8FE9}"/>
    <cellStyle name="Normal 21" xfId="972" xr:uid="{B428383F-4F86-4B7D-AAA7-61155C20303C}"/>
    <cellStyle name="Normal 21 2" xfId="973" xr:uid="{574DD5CA-A2D7-48AB-8F93-A164B1DA7765}"/>
    <cellStyle name="Normal 21 2 2" xfId="974" xr:uid="{3AC4FBA0-896A-4510-B070-3887A5A81430}"/>
    <cellStyle name="Normal 21 2 2 2" xfId="975" xr:uid="{7244F815-C8E5-4BA0-81F9-5AFE6ED9D2FA}"/>
    <cellStyle name="Normal 21 2 3" xfId="976" xr:uid="{24D6AC4A-0201-4CDC-8B84-D57B2E4F38D2}"/>
    <cellStyle name="Normal 21 3" xfId="977" xr:uid="{4BBD9B7B-8870-4103-9637-3691F14D6454}"/>
    <cellStyle name="Normal 21 3 2" xfId="978" xr:uid="{D5AF3972-E66F-4BD9-95A4-54844DE87058}"/>
    <cellStyle name="Normal 21 4" xfId="979" xr:uid="{84659F8E-ACED-4267-9B99-81BD9EB67F18}"/>
    <cellStyle name="Normal 21 5" xfId="980" xr:uid="{641AEE90-C96A-4950-B215-AEC44F26A625}"/>
    <cellStyle name="Normal 21 6" xfId="981" xr:uid="{DF6B0D08-6E3D-47F9-84D8-7C4351AE26F3}"/>
    <cellStyle name="Normal 22" xfId="982" xr:uid="{34F16F76-9DE9-4808-AC16-8E3C041B4AB0}"/>
    <cellStyle name="Normal 22 2" xfId="983" xr:uid="{CF69C7CC-035D-4CD2-8897-D574DD69A7DB}"/>
    <cellStyle name="Normal 22 3" xfId="984" xr:uid="{32953CAE-4B91-4EC0-B419-6E0E5AF4B616}"/>
    <cellStyle name="Normal 22 3 2" xfId="985" xr:uid="{D9ED820C-D6C5-48CC-849C-2DD530F20CAF}"/>
    <cellStyle name="Normal 22 4" xfId="986" xr:uid="{D47211AE-1727-40AA-8E0F-D454C8F62166}"/>
    <cellStyle name="Normal 22 5" xfId="987" xr:uid="{40243B7E-B504-4AE3-ABDD-4CEF4028F6C9}"/>
    <cellStyle name="Normal 23" xfId="988" xr:uid="{CE99EA99-E9D0-4517-B45A-B2B621EB8EA2}"/>
    <cellStyle name="Normal 23 2" xfId="989" xr:uid="{0F226E3A-042F-4329-A291-ED6A4F6412F6}"/>
    <cellStyle name="Normal 24" xfId="990" xr:uid="{D0C3E45A-24E9-4824-A52C-3726004C271D}"/>
    <cellStyle name="Normal 24 2" xfId="991" xr:uid="{76BB12D6-A604-47CB-A093-3613EF81DF33}"/>
    <cellStyle name="Normal 24 2 2" xfId="992" xr:uid="{3372A8EE-24F9-4C96-BA87-D8906A3D2217}"/>
    <cellStyle name="Normal 24 3" xfId="993" xr:uid="{8B587320-39B8-44C9-A8C9-0D6FCBA3EA1A}"/>
    <cellStyle name="Normal 24 4" xfId="994" xr:uid="{8ADB7723-2C93-4A42-AEF0-C29A66A7C02C}"/>
    <cellStyle name="Normal 25" xfId="995" xr:uid="{83E014D5-053D-4021-9108-9D3C26ABAB7E}"/>
    <cellStyle name="Normal 25 2" xfId="996" xr:uid="{1415A836-0BB5-4360-B1F6-869551527ECD}"/>
    <cellStyle name="Normal 25 2 2" xfId="997" xr:uid="{8D130BB3-8A40-4825-86F8-8DB85EBF719B}"/>
    <cellStyle name="Normal 25 3" xfId="998" xr:uid="{9DE05D3E-B530-4539-BB4E-FE54DA425778}"/>
    <cellStyle name="Normal 25 4" xfId="999" xr:uid="{50BFD25D-21CA-449E-9335-6D1B963D2DD7}"/>
    <cellStyle name="Normal 26" xfId="1000" xr:uid="{262D01EB-FA99-4213-B5E9-C3919190CA51}"/>
    <cellStyle name="Normal 27" xfId="1001" xr:uid="{3DDF411A-4589-418D-AB33-E0359A105095}"/>
    <cellStyle name="Normal 28" xfId="1002" xr:uid="{D8013313-82E7-4C75-A6A2-F41F3066AAFF}"/>
    <cellStyle name="Normal 29" xfId="1003" xr:uid="{402CC851-F10D-493C-B769-C37B1A7F6735}"/>
    <cellStyle name="Normal 3" xfId="1004" xr:uid="{30F88ACB-F3D1-4863-8409-0AC0014ED504}"/>
    <cellStyle name="Normal 3 2" xfId="1005" xr:uid="{6E075141-B25C-4F65-B7B5-970C47C4E75A}"/>
    <cellStyle name="Normal 3 2 2" xfId="1006" xr:uid="{9708BF64-A146-48F6-A4A9-1EA1516F5DF8}"/>
    <cellStyle name="Normal 3 2 3" xfId="1007" xr:uid="{6BA76EAD-F744-4C69-BD0E-615780D161F0}"/>
    <cellStyle name="Normal 3 2 4" xfId="1008" xr:uid="{5BA4AE54-F907-4A06-A8B6-8248DE91C5CA}"/>
    <cellStyle name="Normal 3 3" xfId="1009" xr:uid="{4B0E7A8F-F278-4737-9BAF-C5DD25D35B33}"/>
    <cellStyle name="Normal 3 4" xfId="1010" xr:uid="{97AD0D5E-6189-4823-9223-0547F91E4C72}"/>
    <cellStyle name="Normal 3 5" xfId="1011" xr:uid="{AC2DEF9D-EEDA-408E-B772-1F1397B493AA}"/>
    <cellStyle name="Normal 3 6" xfId="1012" xr:uid="{1E621600-ADE1-46E9-A74E-4F289194B6BA}"/>
    <cellStyle name="Normal 3 7" xfId="1013" xr:uid="{7785874A-B272-4913-9135-75EB66ECCB02}"/>
    <cellStyle name="Normal 3 8" xfId="1014" xr:uid="{1C2AAB85-73C4-42E7-8F8C-1CB9E3A28D25}"/>
    <cellStyle name="Normal 30" xfId="1015" xr:uid="{97E8D60C-F617-46BC-A0F6-68F0A1670A1F}"/>
    <cellStyle name="Normal 31" xfId="1016" xr:uid="{128722AB-F349-4E47-8AC5-A8256DFDDBED}"/>
    <cellStyle name="Normal 32" xfId="1017" xr:uid="{9E9AC3B5-2AB9-470B-9781-9A07AA6BEB37}"/>
    <cellStyle name="Normal 33" xfId="1018" xr:uid="{850AE8E8-3EA6-4E5E-839C-C8E04D1ADF76}"/>
    <cellStyle name="Normal 34" xfId="1019" xr:uid="{D1CFCE22-E475-45DF-9E07-3766D6E8DF23}"/>
    <cellStyle name="Normal 35" xfId="1020" xr:uid="{B1FBDA01-4F88-4CAC-A9F4-973160DB6EFE}"/>
    <cellStyle name="Normal 36" xfId="1021" xr:uid="{4C3DB98C-4206-4B8A-99BC-3D502B9A3FAB}"/>
    <cellStyle name="Normal 36 2" xfId="1022" xr:uid="{CDC8B2B9-8DE1-43DF-AE55-127568A9F7A4}"/>
    <cellStyle name="Normal 36 2 2" xfId="1023" xr:uid="{97A5048B-403D-458D-87B9-3ABFBEBB5067}"/>
    <cellStyle name="Normal 36 3" xfId="1024" xr:uid="{F6D71AD5-B235-48EC-BFB8-4DC2FEF71455}"/>
    <cellStyle name="Normal 36 4" xfId="1025" xr:uid="{F01629A1-D745-46E4-A0FF-3F32B36FCF1E}"/>
    <cellStyle name="Normal 37" xfId="1026" xr:uid="{9C68EFF6-5CA0-43E7-BD69-96B62D0C17AB}"/>
    <cellStyle name="Normal 37 2" xfId="1027" xr:uid="{67CC16AA-E5F2-4E6B-8F1F-D872F23B3BA3}"/>
    <cellStyle name="Normal 37 2 2" xfId="1028" xr:uid="{E1B69547-149F-4D9D-B641-12E1942E9F01}"/>
    <cellStyle name="Normal 37 3" xfId="1029" xr:uid="{7277D8C5-EAC5-4350-A473-43AB3BD09252}"/>
    <cellStyle name="Normal 37 4" xfId="1030" xr:uid="{51F513C7-61A9-41CD-9D9B-E52254956A39}"/>
    <cellStyle name="Normal 38" xfId="1031" xr:uid="{5BF0547F-F0E8-4D11-B815-E8941C3FE830}"/>
    <cellStyle name="Normal 38 2" xfId="1032" xr:uid="{FF4EDE77-9D26-470A-972E-6A44BF1133AA}"/>
    <cellStyle name="Normal 38 2 2" xfId="1033" xr:uid="{C9B56E3D-F891-4DEB-B20C-89737FC48C79}"/>
    <cellStyle name="Normal 38 3" xfId="1034" xr:uid="{2393598A-A21C-4DE8-A537-EAE264227DE4}"/>
    <cellStyle name="Normal 38 4" xfId="1035" xr:uid="{E70E6284-AB43-4064-9E8C-EC505692B003}"/>
    <cellStyle name="Normal 39" xfId="1036" xr:uid="{D6071397-17CD-472C-B1A3-BA83A9EBD170}"/>
    <cellStyle name="Normal 39 2" xfId="1037" xr:uid="{286D6B58-57AA-4379-9B5E-D57D1C63D63F}"/>
    <cellStyle name="Normal 39 2 2" xfId="1038" xr:uid="{2776852F-7EA7-4026-B684-2A46852BECE1}"/>
    <cellStyle name="Normal 39 3" xfId="1039" xr:uid="{9496A5A2-261C-4552-A1FE-396CC8E629B8}"/>
    <cellStyle name="Normal 39 4" xfId="1040" xr:uid="{74B40408-3F50-41A0-8006-5603896B409C}"/>
    <cellStyle name="Normal 4" xfId="1041" xr:uid="{07482920-A335-413F-AB61-F505A0CB490B}"/>
    <cellStyle name="Normal 4 10" xfId="1042" xr:uid="{A6E27139-558B-485D-8ED5-D396AB2D4C4A}"/>
    <cellStyle name="Normal 4 2" xfId="1043" xr:uid="{D66087B8-8B8C-46C7-B6D6-274D47E6159F}"/>
    <cellStyle name="Normal 4 2 2" xfId="1044" xr:uid="{C77F1817-9FC1-4E85-8320-2F67B3204C5F}"/>
    <cellStyle name="Normal 4 3" xfId="1045" xr:uid="{97DB003E-880E-4EE0-96B3-7CC326A24609}"/>
    <cellStyle name="Normal 4 3 2" xfId="1046" xr:uid="{E987696F-3E86-46A7-AE37-8B58F97EC2F0}"/>
    <cellStyle name="Normal 4 4" xfId="1047" xr:uid="{5CD833A9-BCBD-422A-AA08-8EE4EC033A1E}"/>
    <cellStyle name="Normal 4 5" xfId="1048" xr:uid="{0E47474E-E234-47A3-A860-501803976DC0}"/>
    <cellStyle name="Normal 4 5 2" xfId="1049" xr:uid="{D7EE7002-E5F1-47EE-861E-157DEEE51E75}"/>
    <cellStyle name="Normal 4 5 2 2" xfId="1050" xr:uid="{4754204A-68D4-4D78-A4EE-73CA42B98C74}"/>
    <cellStyle name="Normal 4 5 3" xfId="1051" xr:uid="{D76F115F-9DB6-49A8-9272-135EE94D28B3}"/>
    <cellStyle name="Normal 4 5 4" xfId="1052" xr:uid="{C6213490-635D-4F1A-918A-93DC9CE4041D}"/>
    <cellStyle name="Normal 4 6" xfId="1053" xr:uid="{0C6858F6-A03C-41D1-99A6-086CC82C1A2B}"/>
    <cellStyle name="Normal 4 6 2" xfId="1054" xr:uid="{8BDE9559-BAFD-4A4B-93AF-A64F5C483AD0}"/>
    <cellStyle name="Normal 4 7" xfId="1055" xr:uid="{69CB9655-4887-4CEB-8568-133E9816A257}"/>
    <cellStyle name="Normal 4 8" xfId="1056" xr:uid="{65383098-6F13-4615-848C-29E13F7CB907}"/>
    <cellStyle name="Normal 4 9" xfId="1057" xr:uid="{E1DF7DC5-A47D-4235-9B46-358E0836E6FD}"/>
    <cellStyle name="Normal 40" xfId="1058" xr:uid="{E7095B44-C5AC-4869-BC28-2D905C2310D8}"/>
    <cellStyle name="Normal 40 2" xfId="1059" xr:uid="{D1E5ECC1-FCB4-48FA-A694-3B746392C4DA}"/>
    <cellStyle name="Normal 40 2 2" xfId="1060" xr:uid="{6089940A-DB29-417C-8433-60C650F3CA32}"/>
    <cellStyle name="Normal 40 3" xfId="1061" xr:uid="{52FF1BA4-F45B-4652-AFD6-55C4593280B2}"/>
    <cellStyle name="Normal 40 4" xfId="1062" xr:uid="{FAE037D2-2819-4395-A22C-EADC175BFE5F}"/>
    <cellStyle name="Normal 41" xfId="1063" xr:uid="{B93DA79D-3666-417A-AC11-7F317764081C}"/>
    <cellStyle name="Normal 41 2" xfId="1064" xr:uid="{C2675342-7E04-4A83-8D8B-5BFC84AB48DA}"/>
    <cellStyle name="Normal 41 2 2" xfId="1065" xr:uid="{E40FE972-8385-405C-85DD-4AC2C02AED61}"/>
    <cellStyle name="Normal 41 3" xfId="1066" xr:uid="{C42DC134-9555-4B61-90FC-B6A54A15DB2C}"/>
    <cellStyle name="Normal 41 4" xfId="1067" xr:uid="{204C83B9-1B5C-4193-AADC-BDE30800593F}"/>
    <cellStyle name="Normal 42" xfId="1068" xr:uid="{B9C6730F-B698-4017-AF7D-E6A62F9F5F1A}"/>
    <cellStyle name="Normal 42 2" xfId="1069" xr:uid="{29992F4D-561E-49A1-92A5-33B28491189E}"/>
    <cellStyle name="Normal 42 2 2" xfId="1070" xr:uid="{725C2C2B-800A-4DC0-8DD6-0128797D68AA}"/>
    <cellStyle name="Normal 42 3" xfId="1071" xr:uid="{C5C30361-6A29-403D-BEB0-0E704D7BD471}"/>
    <cellStyle name="Normal 42 4" xfId="1072" xr:uid="{2291D2A5-D979-4E0F-9164-A8C55461870C}"/>
    <cellStyle name="Normal 43" xfId="1073" xr:uid="{A83B5636-326D-4DA8-BABF-5505582A5803}"/>
    <cellStyle name="Normal 43 2" xfId="1074" xr:uid="{963224F6-A477-41BE-B7BA-5B583D76A766}"/>
    <cellStyle name="Normal 43 2 2" xfId="1075" xr:uid="{C8AED996-86F8-4646-AF81-CA81713BC122}"/>
    <cellStyle name="Normal 43 3" xfId="1076" xr:uid="{8F52B2BC-F0AA-4A66-ABCB-36185D49CBF1}"/>
    <cellStyle name="Normal 43 4" xfId="1077" xr:uid="{3A38D21B-EC11-453E-A7C3-975B54046605}"/>
    <cellStyle name="Normal 44" xfId="1078" xr:uid="{763FC2A3-6463-4EBC-BBD0-172DE8CD7BB4}"/>
    <cellStyle name="Normal 44 2" xfId="1079" xr:uid="{F67909D1-4AE3-47BD-B329-661864EDB9AC}"/>
    <cellStyle name="Normal 44 2 2" xfId="1080" xr:uid="{61C69C90-57E1-40EE-BD18-7DE363FA2492}"/>
    <cellStyle name="Normal 44 3" xfId="1081" xr:uid="{24E35BCF-A436-4578-A70E-198F38D0BC0D}"/>
    <cellStyle name="Normal 44 4" xfId="1082" xr:uid="{C6674E31-EE43-4CB1-8A5E-824A91306B4E}"/>
    <cellStyle name="Normal 45" xfId="1083" xr:uid="{3C7DF24D-5916-40D0-9BFC-2A37A93BE2E4}"/>
    <cellStyle name="Normal 45 2" xfId="1084" xr:uid="{B2D3E96B-9E24-442C-B470-669B4C911B59}"/>
    <cellStyle name="Normal 45 2 2" xfId="1085" xr:uid="{00DB539B-1701-4ED0-800F-2FEB27FFA6B3}"/>
    <cellStyle name="Normal 45 3" xfId="1086" xr:uid="{9E9AFC86-043F-4285-8157-3191E1EC9D33}"/>
    <cellStyle name="Normal 45 4" xfId="1087" xr:uid="{046D0759-D4BC-4DA5-9253-AE0553736C97}"/>
    <cellStyle name="Normal 46" xfId="1088" xr:uid="{5473529B-FCC9-4283-9925-F79645DB450D}"/>
    <cellStyle name="Normal 46 2" xfId="1089" xr:uid="{B0D5DD13-AF41-48F8-B314-810B3AE23500}"/>
    <cellStyle name="Normal 46 2 2" xfId="1090" xr:uid="{55C30CC7-1998-4D0B-88A3-341DFA97EA63}"/>
    <cellStyle name="Normal 46 3" xfId="1091" xr:uid="{0EFF9BC2-EEF3-45B6-A1CC-40AB2BBE9B73}"/>
    <cellStyle name="Normal 46 4" xfId="1092" xr:uid="{84C697DF-EA77-4BB4-AB1A-93150EFB2BC5}"/>
    <cellStyle name="Normal 47" xfId="1093" xr:uid="{D93E9E60-D0AD-491B-A4F0-EBEED2A0E055}"/>
    <cellStyle name="Normal 47 2" xfId="1094" xr:uid="{F217770E-5735-4C06-9491-89B6607B2AE6}"/>
    <cellStyle name="Normal 47 2 2" xfId="1095" xr:uid="{75C6AA33-65C6-4CB0-A971-911318A56BA6}"/>
    <cellStyle name="Normal 47 3" xfId="1096" xr:uid="{656FCD94-AFF4-47E6-841F-45639F1C9A5F}"/>
    <cellStyle name="Normal 47 4" xfId="1097" xr:uid="{96E7A3C4-9D29-4A85-9BFB-D3DA034DABC9}"/>
    <cellStyle name="Normal 48" xfId="1098" xr:uid="{AD4BD46A-7A24-4C4D-98E6-5602E6AE6C6F}"/>
    <cellStyle name="Normal 48 2" xfId="1099" xr:uid="{B69631DC-9EE1-4D62-A9A5-9D0FAD89D3FE}"/>
    <cellStyle name="Normal 48 2 2" xfId="1100" xr:uid="{CFF8C6BE-2FD5-44EC-8ECB-DC7C9DA044CE}"/>
    <cellStyle name="Normal 48 3" xfId="1101" xr:uid="{915A2D59-4882-471A-94C5-67502E3C90D1}"/>
    <cellStyle name="Normal 49" xfId="1102" xr:uid="{52E8BC80-84B3-4391-AC0E-840142110309}"/>
    <cellStyle name="Normal 49 2" xfId="1103" xr:uid="{7D8D36C2-D6D1-41C1-8174-57B57A550E19}"/>
    <cellStyle name="Normal 49 2 2" xfId="1104" xr:uid="{4BB3FF2C-E0B0-421F-85EE-E984A58FCA62}"/>
    <cellStyle name="Normal 49 3" xfId="1105" xr:uid="{95E068A1-2552-4901-ADEB-D0935E3BE830}"/>
    <cellStyle name="Normal 5" xfId="1106" xr:uid="{FF7D5DAA-5EF4-4204-A07C-245728D1551A}"/>
    <cellStyle name="Normal 5 2" xfId="1107" xr:uid="{17D01C37-9FD5-4DC6-ABA4-FB05521DD835}"/>
    <cellStyle name="Normal 5 2 2" xfId="1108" xr:uid="{F01D08BE-B9E6-4F32-9B32-27789C9431D3}"/>
    <cellStyle name="Normal 5 2 3" xfId="1109" xr:uid="{978737D7-3541-47E6-8604-256204D45355}"/>
    <cellStyle name="Normal 5 2 4" xfId="1110" xr:uid="{2326B816-230F-439F-8CBC-9C9C50982389}"/>
    <cellStyle name="Normal 5 3" xfId="1111" xr:uid="{11B9CF6C-3138-430F-9904-80BA5F73F2A2}"/>
    <cellStyle name="Normal 5 3 2" xfId="1112" xr:uid="{2F794B92-24E9-460C-829C-0370122F4586}"/>
    <cellStyle name="Normal 5 3 3" xfId="1113" xr:uid="{A1DDBBC9-BD87-4B85-88EF-C3E14E84C5EF}"/>
    <cellStyle name="Normal 5 4" xfId="1114" xr:uid="{DA7A8983-92F7-486A-976B-157E154F0735}"/>
    <cellStyle name="Normal 5 5" xfId="1115" xr:uid="{625608C4-70A1-4F72-AED1-5F7813548689}"/>
    <cellStyle name="Normal 5 6" xfId="1116" xr:uid="{1E36B16E-B036-4236-BE2F-45951A2E9E88}"/>
    <cellStyle name="Normal 5 7" xfId="1117" xr:uid="{6D6D6670-C6B0-4F44-982E-649FAB839E2A}"/>
    <cellStyle name="Normal 50" xfId="1118" xr:uid="{9D978714-D878-45D2-A3E6-67C9BACCF004}"/>
    <cellStyle name="Normal 50 2" xfId="1119" xr:uid="{9EC77357-7F66-473F-ABFE-B1432FE6E52F}"/>
    <cellStyle name="Normal 50 2 2" xfId="1120" xr:uid="{7A668539-5ED3-44BE-B920-6315E32C3F10}"/>
    <cellStyle name="Normal 50 3" xfId="1121" xr:uid="{6D06E347-1A17-43F6-81A6-B296C68784DE}"/>
    <cellStyle name="Normal 51" xfId="1122" xr:uid="{D0FA3B54-0116-41E0-8D81-C9B4D257C384}"/>
    <cellStyle name="Normal 51 2" xfId="1123" xr:uid="{AFF86286-9ED9-4A4E-AD8D-0EC0FA820B31}"/>
    <cellStyle name="Normal 51 2 2" xfId="1124" xr:uid="{6C181074-CCF6-4703-AD21-5BC97B40BD3B}"/>
    <cellStyle name="Normal 51 3" xfId="1125" xr:uid="{C0D99D01-3E76-41D2-9BD5-86BF3C152898}"/>
    <cellStyle name="Normal 52" xfId="1126" xr:uid="{910EA1CA-C923-417D-BC53-0EDC139D0A97}"/>
    <cellStyle name="Normal 52 2" xfId="1127" xr:uid="{85ACAD8C-E5C1-4055-94E4-77485F9DD957}"/>
    <cellStyle name="Normal 52 2 2" xfId="1128" xr:uid="{3AC008BF-81A5-438B-8F42-96E5C0BF4970}"/>
    <cellStyle name="Normal 52 3" xfId="1129" xr:uid="{E6152AA8-5126-4FFE-897C-5278978B4733}"/>
    <cellStyle name="Normal 53" xfId="1130" xr:uid="{29FAE79E-BA00-46D2-89B1-E4E21B2EC0B9}"/>
    <cellStyle name="Normal 53 2" xfId="1131" xr:uid="{74062376-F7CD-4C2A-9263-5303B4470ABD}"/>
    <cellStyle name="Normal 54" xfId="1132" xr:uid="{DEAC6A00-3EC4-478C-8209-8BE1D1C679BA}"/>
    <cellStyle name="Normal 55" xfId="1133" xr:uid="{9F3B0B21-25F4-40C1-BCAD-7251FBC231BD}"/>
    <cellStyle name="Normal 56" xfId="1134" xr:uid="{A1687B31-A210-4A0E-AEA0-536DC0AC1E3F}"/>
    <cellStyle name="Normal 57" xfId="1135" xr:uid="{221D3887-F652-4E7F-A6C9-51A5D98B66CC}"/>
    <cellStyle name="Normal 58" xfId="1136" xr:uid="{C812E8DB-A2FC-4C43-A686-999574D491EB}"/>
    <cellStyle name="Normal 59" xfId="1137" xr:uid="{CBE9E0B4-1890-42DB-A8D1-EE2F71D5052B}"/>
    <cellStyle name="Normal 6" xfId="1138" xr:uid="{0A2FBC86-1FAD-454F-801D-AA1CE3EF5AEC}"/>
    <cellStyle name="Normal 6 2" xfId="1139" xr:uid="{41298471-5E6A-41AC-AB7C-961D1FC14D60}"/>
    <cellStyle name="Normal 6 2 2" xfId="1140" xr:uid="{F8DC56FA-0879-48C3-B911-F3731C7FDD65}"/>
    <cellStyle name="Normal 6 2 3" xfId="1141" xr:uid="{85A738F8-25CF-4413-B534-04D001B42247}"/>
    <cellStyle name="Normal 6 3" xfId="1142" xr:uid="{131B8EE7-3B94-42DF-A331-C5B20B69D0E6}"/>
    <cellStyle name="Normal 6 3 2" xfId="1143" xr:uid="{4B7C4FC2-488C-4F45-9350-C47F07E870A1}"/>
    <cellStyle name="Normal 6 3 3" xfId="1144" xr:uid="{21AC8C70-F2FE-4072-B369-CEC0CC5FEE26}"/>
    <cellStyle name="Normal 6 4" xfId="1145" xr:uid="{6FC90A40-D438-4A48-B281-3ACABB7FF75E}"/>
    <cellStyle name="Normal 6 5" xfId="1146" xr:uid="{EC8E1E5B-DDFC-4E2F-AA00-EFF6DB87084A}"/>
    <cellStyle name="Normal 60" xfId="1147" xr:uid="{AC3244FF-8758-424A-8D85-FE9B9249E76B}"/>
    <cellStyle name="Normal 61" xfId="1148" xr:uid="{4B2AD767-45B5-4834-AAC0-1ABB542AC70B}"/>
    <cellStyle name="Normal 62" xfId="1149" xr:uid="{680CA879-D891-431F-9F02-FC648B00BFA5}"/>
    <cellStyle name="Normal 7" xfId="1150" xr:uid="{B49BA04E-66B1-4D67-A7DA-519110B88CB4}"/>
    <cellStyle name="Normal 7 2" xfId="1151" xr:uid="{2E93B69A-F8E9-41FE-BF6E-06FB8DD7EBC4}"/>
    <cellStyle name="Normal 7 2 2" xfId="1152" xr:uid="{82691D22-CBB3-40C8-8D72-1DB6E1A6629F}"/>
    <cellStyle name="Normal 7 2 3" xfId="1153" xr:uid="{4A7E34CC-4C44-4382-BD27-250B95C9C880}"/>
    <cellStyle name="Normal 7 3" xfId="1154" xr:uid="{611D2F20-BF5D-4173-9228-BD26E044FC2A}"/>
    <cellStyle name="Normal 7 3 2" xfId="1155" xr:uid="{EB42F308-99B2-4D9C-B8D9-3BAD967CEBC2}"/>
    <cellStyle name="Normal 7 3 3" xfId="1156" xr:uid="{59EF1775-A7D7-4C0C-BBCA-38AE72687EE0}"/>
    <cellStyle name="Normal 7 4" xfId="1157" xr:uid="{57A22B24-BDB5-4191-BB8F-023916AEE5F3}"/>
    <cellStyle name="Normal 7 5" xfId="1158" xr:uid="{13324ED3-1D34-4583-B31A-BC0EE1DEDE84}"/>
    <cellStyle name="Normal 8" xfId="1159" xr:uid="{C87B2520-9D16-4B75-A2AE-B6A8BDC197D5}"/>
    <cellStyle name="Normal 8 2" xfId="1160" xr:uid="{2A9FE111-06B4-4A99-A392-43AEDB1733B9}"/>
    <cellStyle name="Normal 8 3" xfId="1161" xr:uid="{0525014E-6441-4148-867C-F534D3C30282}"/>
    <cellStyle name="Normal 8 4" xfId="1162" xr:uid="{88FEACDD-AE47-472F-98FD-B94A29147227}"/>
    <cellStyle name="Normal 9" xfId="1163" xr:uid="{ED461AF0-0997-43FE-9C51-FCFEFDB5B9FD}"/>
    <cellStyle name="Normal 9 2" xfId="1164" xr:uid="{C2B1D79F-6111-44B2-9958-931C0AC8AE66}"/>
    <cellStyle name="Normal 9 3" xfId="1165" xr:uid="{CDA2CB38-E11B-49FC-A580-8C319C167850}"/>
    <cellStyle name="Note 2" xfId="1166" xr:uid="{F89EA682-2870-4C50-8F1B-B78090199E3B}"/>
    <cellStyle name="Note 2 2" xfId="1167" xr:uid="{405804DE-A725-44F8-B452-6ACFC0221724}"/>
    <cellStyle name="Note 2 2 2" xfId="1168" xr:uid="{79307D18-1866-43CB-840B-BD8F7C814843}"/>
    <cellStyle name="Note 2 2 2 2" xfId="1169" xr:uid="{792872DE-A168-4D90-A4FF-CD8D75B2FCAA}"/>
    <cellStyle name="Note 2 2 2 2 2" xfId="1170" xr:uid="{DCB52C03-53EB-4572-B4DE-94251BECC789}"/>
    <cellStyle name="Note 2 2 2 3" xfId="1171" xr:uid="{F5C3C392-093E-4C0B-A835-ACA732607BD7}"/>
    <cellStyle name="Note 2 2 3" xfId="1172" xr:uid="{F7D8229E-0C36-4410-A8C4-92A9E6C2ECAD}"/>
    <cellStyle name="Note 2 2 3 2" xfId="1173" xr:uid="{E608DED6-A900-45FD-BC8D-EDBDFFA604B7}"/>
    <cellStyle name="Note 2 2 4" xfId="1174" xr:uid="{5D75C227-8E92-4EA5-83DB-EE263FB5EE9B}"/>
    <cellStyle name="Note 2 2 5" xfId="1175" xr:uid="{6964E0DA-C0A9-46A8-A9BB-FA3BA347331E}"/>
    <cellStyle name="Note 2 2 6" xfId="1176" xr:uid="{B3EDDD1D-A3DA-4308-B0B9-8076BF800321}"/>
    <cellStyle name="Note 2 3" xfId="1177" xr:uid="{F1EB2D3D-47F8-4907-9D81-176AF0FAB1CB}"/>
    <cellStyle name="Note 3" xfId="1178" xr:uid="{2B046A53-1F82-4813-ACF1-0181E4CF0689}"/>
    <cellStyle name="Note 3 2" xfId="1179" xr:uid="{21952682-923D-42B2-A627-60CFC29A170C}"/>
    <cellStyle name="Note 4" xfId="1180" xr:uid="{06BB35D0-F050-4D76-93B1-903E234D4541}"/>
    <cellStyle name="Note 4 2" xfId="1181" xr:uid="{801D2B9E-72DD-4D30-BB06-E2168B0A6885}"/>
    <cellStyle name="Note 5" xfId="1182" xr:uid="{374EA57B-60DB-4ECC-8A41-85853504F26E}"/>
    <cellStyle name="Note 5 2" xfId="1183" xr:uid="{163384E0-6057-4600-9587-96824A9BC6EE}"/>
    <cellStyle name="Note 6" xfId="1184" xr:uid="{7B6C106C-76E8-4000-B568-85F0C194D8B3}"/>
    <cellStyle name="Note 6 2" xfId="1185" xr:uid="{39EBC6A2-825F-42BE-97D9-7B7CDB8895CC}"/>
    <cellStyle name="Note 7" xfId="1186" xr:uid="{D32C5323-3968-4A13-80B5-CDD63852D6D0}"/>
    <cellStyle name="Note 7 2" xfId="1187" xr:uid="{572A97A5-21B9-4BA5-BB8B-7B1B7B6D4752}"/>
    <cellStyle name="Output 2" xfId="1188" xr:uid="{5C3E0D98-C819-417F-A244-B777B6A4546A}"/>
    <cellStyle name="Output 2 2" xfId="1189" xr:uid="{54093EE9-ACE6-49FD-B5A5-083E8C5E4655}"/>
    <cellStyle name="Output 2 2 2" xfId="1190" xr:uid="{6336B5C7-82D5-4000-B77D-9CD7B6BF5CE1}"/>
    <cellStyle name="Output 2 3" xfId="1191" xr:uid="{112FF358-5DF1-4EF0-BFEE-E84C4E64BDEC}"/>
    <cellStyle name="Output 2 4" xfId="1192" xr:uid="{E9E9DA40-3045-4799-A19B-D89D3F33E0F7}"/>
    <cellStyle name="Output 3" xfId="1193" xr:uid="{93804CDD-D7BE-4ABA-9247-526F924D6586}"/>
    <cellStyle name="Output 3 2" xfId="1194" xr:uid="{16C0655C-5DAE-48C8-B036-73114B5FCD3E}"/>
    <cellStyle name="Output 4" xfId="1195" xr:uid="{90F261E6-6069-4D0F-82C5-CCDA64A7FA36}"/>
    <cellStyle name="Output 4 2" xfId="1196" xr:uid="{25FBB149-97AD-4690-8183-E7AE9562B2E3}"/>
    <cellStyle name="Output 5" xfId="1197" xr:uid="{6209DF29-741C-4B43-92BC-15870A300A47}"/>
    <cellStyle name="Output 5 2" xfId="1198" xr:uid="{89E25A22-A4D7-44D2-97C4-602EAEAF95CD}"/>
    <cellStyle name="Output 6" xfId="1199" xr:uid="{5AD06A17-CBCB-45DD-88EC-A9A3FF738A6C}"/>
    <cellStyle name="Output 6 2" xfId="1200" xr:uid="{ECB7038C-3A54-4DFC-B8EB-8BBAB374F31A}"/>
    <cellStyle name="Percent" xfId="1201" builtinId="5"/>
    <cellStyle name="Percent [0]" xfId="1202" xr:uid="{A38E1109-60BF-4DA6-AA51-EF03434CA6CB}"/>
    <cellStyle name="Percent [0] 2" xfId="1203" xr:uid="{3086C4E3-7745-4C18-9D64-7A62803E4369}"/>
    <cellStyle name="Percent [0] 3" xfId="1204" xr:uid="{8D31ADEF-4811-4F46-A681-828AEA1702E1}"/>
    <cellStyle name="Percent [00]" xfId="1205" xr:uid="{F2A83F97-C3C4-4A27-9D86-5603FBF9BE2B}"/>
    <cellStyle name="Percent [00] 2" xfId="1206" xr:uid="{BF141981-139C-4CB4-9AB3-AE017EFE24B2}"/>
    <cellStyle name="Percent [00] 3" xfId="1207" xr:uid="{83448D33-091C-48EC-90C2-FB7A39E6A948}"/>
    <cellStyle name="Percent [2]" xfId="1208" xr:uid="{CE2F60A2-5423-4B8C-A9BF-9E2FB922A6C0}"/>
    <cellStyle name="Percent [2] 2" xfId="1209" xr:uid="{4CE174B9-86CA-416F-9037-3DDE25ED5DCB}"/>
    <cellStyle name="Percent [2] 3" xfId="1210" xr:uid="{AAFC5C3C-C176-4558-BCB9-E6C6A98CA847}"/>
    <cellStyle name="Percent 10" xfId="1211" xr:uid="{20917EBE-1CB0-4564-A103-A1AF7C49B538}"/>
    <cellStyle name="Percent 11" xfId="1212" xr:uid="{AF41917E-F8D6-49EC-92B9-0C5BE1BBF618}"/>
    <cellStyle name="Percent 12" xfId="1213" xr:uid="{E2E793FC-09E3-44BA-B2D1-3F33B6E23E7D}"/>
    <cellStyle name="Percent 13" xfId="1214" xr:uid="{E799B0B9-3BA2-499D-8703-CEB31F26CA8A}"/>
    <cellStyle name="Percent 14" xfId="1215" xr:uid="{2CB96A7A-171C-4A1F-A72E-761BDA78EB54}"/>
    <cellStyle name="Percent 15" xfId="1216" xr:uid="{BA9CE654-41AE-47CA-B266-8C1FF242E055}"/>
    <cellStyle name="Percent 16" xfId="1217" xr:uid="{4CC23E40-915C-42E7-9528-A8FDD5878A94}"/>
    <cellStyle name="Percent 17" xfId="1218" xr:uid="{C90B4205-CAED-4EB3-B65C-9A352936E7D2}"/>
    <cellStyle name="Percent 18" xfId="1219" xr:uid="{10A2CFE6-F2A0-447D-94C4-6A6A664212F6}"/>
    <cellStyle name="Percent 19" xfId="1220" xr:uid="{C4C860DB-BD93-4C04-8C59-25E7930CAF08}"/>
    <cellStyle name="Percent 2" xfId="1221" xr:uid="{67610773-548A-459F-B9A8-23899A08B0BB}"/>
    <cellStyle name="Percent 2 2" xfId="1222" xr:uid="{31755BB3-25BE-4C7E-9ADE-84C9E31B2857}"/>
    <cellStyle name="Percent 2 2 2" xfId="1223" xr:uid="{B3F69BAA-E650-4F84-B746-399F0F0865C5}"/>
    <cellStyle name="Percent 2 3" xfId="1224" xr:uid="{225DF344-2717-4B89-AF0B-EA7DF6640B6A}"/>
    <cellStyle name="Percent 2 3 2" xfId="1225" xr:uid="{DEF4DD8C-6767-4B00-BA7E-B8CFA9C5F212}"/>
    <cellStyle name="Percent 2 4" xfId="1226" xr:uid="{3F805BD5-7FEC-4339-8F4B-1D8A55631FFB}"/>
    <cellStyle name="Percent 2 4 2" xfId="1227" xr:uid="{318C04BD-840C-4EC6-B811-8383F2D2E813}"/>
    <cellStyle name="Percent 2 5" xfId="1228" xr:uid="{BE9467C8-31B6-4638-9204-3116A987A30E}"/>
    <cellStyle name="Percent 2 6" xfId="1229" xr:uid="{423B0CD6-1F0B-4491-B9D8-E8EE6327483B}"/>
    <cellStyle name="Percent 20" xfId="1230" xr:uid="{A92F3965-8B04-4E1C-BD0E-BACDE1FABBE7}"/>
    <cellStyle name="Percent 21" xfId="1231" xr:uid="{3CFD71A2-401D-4E1E-BAA5-5BFEB821CC1F}"/>
    <cellStyle name="Percent 22" xfId="1232" xr:uid="{CB7D1A87-2575-495C-A14A-FEB5AB8D37CE}"/>
    <cellStyle name="Percent 23" xfId="1233" xr:uid="{5B0B72B8-D345-4A61-BF02-51395D5AE94D}"/>
    <cellStyle name="Percent 23 2" xfId="1234" xr:uid="{1D1B0135-51A3-486A-B3B5-ADA3327EB4DD}"/>
    <cellStyle name="Percent 23 2 2" xfId="1235" xr:uid="{AA105F6E-7265-4A6D-978E-6E2FD5685AE7}"/>
    <cellStyle name="Percent 23 3" xfId="1236" xr:uid="{3511FDBB-6CA0-4830-865D-D5242FC7D076}"/>
    <cellStyle name="Percent 23 4" xfId="1237" xr:uid="{522E2AB7-C40F-459E-A44E-FF80C9537A84}"/>
    <cellStyle name="Percent 24" xfId="1238" xr:uid="{623C3B1B-F0D4-42E9-8AF3-E66F41835236}"/>
    <cellStyle name="Percent 24 2" xfId="1239" xr:uid="{FD4015D4-C9A4-4498-AC50-D666CDBE18E1}"/>
    <cellStyle name="Percent 24 2 2" xfId="1240" xr:uid="{3581F765-F6AA-4EC7-B081-57136559D0EA}"/>
    <cellStyle name="Percent 24 3" xfId="1241" xr:uid="{9BE437F8-8520-447E-BA55-F0B9B0A73B76}"/>
    <cellStyle name="Percent 24 4" xfId="1242" xr:uid="{7B0BA387-9BC7-4B1F-B920-311B9B6BE9FC}"/>
    <cellStyle name="Percent 25" xfId="1243" xr:uid="{94E1E64C-6F5A-4870-B82E-BBF9B88B9751}"/>
    <cellStyle name="Percent 25 2" xfId="1244" xr:uid="{58FA4010-1310-48C7-B137-98B72E594CD4}"/>
    <cellStyle name="Percent 25 2 2" xfId="1245" xr:uid="{F0F970E2-C8E8-4918-9523-6FDCD2C8C9A3}"/>
    <cellStyle name="Percent 25 3" xfId="1246" xr:uid="{49E7845A-4E6E-4DC4-8827-10CEA231EDE6}"/>
    <cellStyle name="Percent 25 4" xfId="1247" xr:uid="{F37FF523-9ACC-4CB6-91E7-9013ED5CD98D}"/>
    <cellStyle name="Percent 26" xfId="1248" xr:uid="{4AE15428-1A79-4D7A-9A9F-C0C8E1402F35}"/>
    <cellStyle name="Percent 27" xfId="1249" xr:uid="{D9965A78-8B69-4DF4-9438-D291D525A228}"/>
    <cellStyle name="Percent 28" xfId="1250" xr:uid="{24B7873B-05DE-49A6-91C7-1841B2C20EDC}"/>
    <cellStyle name="Percent 29" xfId="1251" xr:uid="{25422EF1-9C84-4BE0-B600-FB22D287F542}"/>
    <cellStyle name="Percent 3" xfId="1252" xr:uid="{AD4A3C6E-D1F9-4CDD-A875-1AEBE9602554}"/>
    <cellStyle name="Percent 3 2" xfId="1253" xr:uid="{3AA78232-D0C3-45D9-A7F8-2EE6B2F9CB28}"/>
    <cellStyle name="Percent 3 2 2" xfId="1254" xr:uid="{194FC3C5-EFA2-4332-A37B-F1F8F6BD2419}"/>
    <cellStyle name="Percent 3 3" xfId="1255" xr:uid="{E02F7586-3368-4101-A9B3-85685E76834A}"/>
    <cellStyle name="Percent 3 4" xfId="1256" xr:uid="{139F19A2-5D56-46D8-ADAB-7820D26B6039}"/>
    <cellStyle name="Percent 3 5" xfId="1257" xr:uid="{D55B1404-49AE-44FC-A565-6D0FE01BAEE3}"/>
    <cellStyle name="Percent 30" xfId="1258" xr:uid="{C84DB045-2730-4264-8A19-BBC04F7EDE26}"/>
    <cellStyle name="Percent 31" xfId="1259" xr:uid="{A13EAE18-0BD5-4C7A-8D5A-691EDE1B0FC1}"/>
    <cellStyle name="Percent 32" xfId="1260" xr:uid="{ED8FD362-615B-4DA5-83BF-FD3B7B56E292}"/>
    <cellStyle name="Percent 33" xfId="1261" xr:uid="{AB6D3CEB-D64A-47DE-B294-52B8E00F792D}"/>
    <cellStyle name="Percent 34" xfId="1262" xr:uid="{2ECF18DF-973B-4EBA-99BB-D8C72C70434C}"/>
    <cellStyle name="Percent 35" xfId="1263" xr:uid="{A7F44939-EE18-4774-955E-94764725D39F}"/>
    <cellStyle name="Percent 36" xfId="1264" xr:uid="{1A49EDD4-7522-43B2-AAFB-42A29878B8E9}"/>
    <cellStyle name="Percent 37" xfId="1265" xr:uid="{7E08723E-3D86-4302-BDDA-33FF487B33FB}"/>
    <cellStyle name="Percent 38" xfId="1266" xr:uid="{DE70A86C-08A0-4FD5-8402-BC7AB3AB091F}"/>
    <cellStyle name="Percent 39" xfId="1267" xr:uid="{8C5686B7-0C40-459A-A709-1EAAE684F55E}"/>
    <cellStyle name="Percent 4" xfId="1268" xr:uid="{4F970084-7E63-403C-A840-AAC92DE0A303}"/>
    <cellStyle name="Percent 4 2" xfId="1269" xr:uid="{3460013D-5AF0-4C43-ABC7-298820352540}"/>
    <cellStyle name="Percent 4 3" xfId="1270" xr:uid="{9BF31C0F-0DA2-4483-8067-880B59944FB4}"/>
    <cellStyle name="Percent 4 4" xfId="1271" xr:uid="{909A4D65-3A55-4D30-B736-1F0A6DE8F313}"/>
    <cellStyle name="Percent 40" xfId="1272" xr:uid="{CC8EAEAD-D94E-4482-8C63-20488712D537}"/>
    <cellStyle name="Percent 41" xfId="1273" xr:uid="{FFE04EE2-8C26-431F-86A9-ABE2F6A95597}"/>
    <cellStyle name="Percent 42" xfId="1274" xr:uid="{40F41D46-C952-4C3F-A1EC-585E767088C8}"/>
    <cellStyle name="Percent 43" xfId="1275" xr:uid="{F27F0911-06B5-4D5A-8E69-95F6188187BF}"/>
    <cellStyle name="Percent 44" xfId="1276" xr:uid="{D56B9114-9E39-47C6-9D77-45D1C19D0400}"/>
    <cellStyle name="Percent 45" xfId="1277" xr:uid="{A1939AEB-1DC7-4D93-89D9-6B9395255AFA}"/>
    <cellStyle name="Percent 46" xfId="1278" xr:uid="{F898EE6B-2D1D-4198-862D-4ACDD602E8C3}"/>
    <cellStyle name="Percent 47" xfId="1279" xr:uid="{A39B7D5B-5C0D-429B-92A8-F67FB0FFB594}"/>
    <cellStyle name="Percent 48" xfId="1280" xr:uid="{1707954F-D857-497A-A3E4-5F3906FB22FE}"/>
    <cellStyle name="Percent 49" xfId="1281" xr:uid="{CBA02384-8559-4BA7-B789-3BC8E2CC189C}"/>
    <cellStyle name="Percent 5" xfId="1282" xr:uid="{6896FE83-5D00-494A-ADE4-2F3EBB9C5A30}"/>
    <cellStyle name="Percent 5 2" xfId="1283" xr:uid="{E1222F6A-5288-4D55-9C95-8F26C414744D}"/>
    <cellStyle name="Percent 5 2 2" xfId="1284" xr:uid="{4FA3DD00-142F-4A1D-B11A-0096F25152BA}"/>
    <cellStyle name="Percent 5 3" xfId="1285" xr:uid="{3A36203E-2D66-4C3C-A435-9A746632F653}"/>
    <cellStyle name="Percent 50" xfId="1286" xr:uid="{ED2D2EAE-7DD6-4E7D-93C2-CBE425EA3E7A}"/>
    <cellStyle name="Percent 51" xfId="1287" xr:uid="{1FFE62D9-A985-4C85-A39F-33A6E41F47FD}"/>
    <cellStyle name="Percent 52" xfId="1288" xr:uid="{E0A59114-F79C-46A6-8FEB-785419843C5F}"/>
    <cellStyle name="Percent 53" xfId="1289" xr:uid="{0B85E270-2D58-44D3-BCA2-4DEC50107A90}"/>
    <cellStyle name="Percent 54" xfId="1290" xr:uid="{5F9A4243-C69B-4F7F-B8C7-FEA969EDB6B2}"/>
    <cellStyle name="Percent 6" xfId="1291" xr:uid="{EE8BE616-29BB-4726-BC6F-1A6B142A9518}"/>
    <cellStyle name="Percent 6 2" xfId="1292" xr:uid="{F8994EA4-E1F9-4013-B949-6C5DB1B67E60}"/>
    <cellStyle name="Percent 6 3" xfId="1293" xr:uid="{F6F5CFDC-2D23-435D-BA06-AC64C3F86C84}"/>
    <cellStyle name="Percent 7" xfId="1294" xr:uid="{16E1CF8C-E23E-4752-B00B-2BDBD0BBA534}"/>
    <cellStyle name="Percent 7 2" xfId="1295" xr:uid="{819DF956-F622-4C0E-81F2-687594BBB6F3}"/>
    <cellStyle name="Percent 8" xfId="1296" xr:uid="{E5EBFBE3-082F-4D56-B175-202C02DA1E0A}"/>
    <cellStyle name="Percent 9" xfId="1297" xr:uid="{4196C97F-AB9C-42C1-B952-AF5F32A8827E}"/>
    <cellStyle name="Percentual" xfId="1298" xr:uid="{95B972AC-6F82-4CAA-A302-CACC794BD5F7}"/>
    <cellStyle name="Ponto" xfId="1299" xr:uid="{2B4924D0-D10B-4479-BF0C-27F475EEC2C9}"/>
    <cellStyle name="Porcentagem_SEP1196" xfId="1300" xr:uid="{36132543-948A-48A6-8FC0-351C7BC599DF}"/>
    <cellStyle name="PrePop Currency (0)" xfId="1301" xr:uid="{335EC996-7DF7-4FB4-A5DD-AB96D9048653}"/>
    <cellStyle name="PrePop Currency (0) 2" xfId="1302" xr:uid="{6FD53F93-7C61-43A3-BE85-0B0AFFAB12DC}"/>
    <cellStyle name="PrePop Currency (0) 3" xfId="1303" xr:uid="{AFB6F877-FA94-45CA-B966-4D74DEB5D582}"/>
    <cellStyle name="PrePop Currency (2)" xfId="1304" xr:uid="{623F60DE-8DAA-4C22-867B-33A3AC517B1B}"/>
    <cellStyle name="PrePop Currency (2) 2" xfId="1305" xr:uid="{1728FC1F-1FE4-47A5-A269-09600B6F4E90}"/>
    <cellStyle name="PrePop Currency (2) 3" xfId="1306" xr:uid="{21A5CFD8-2A3B-4425-B064-8155791357A9}"/>
    <cellStyle name="PrePop Units (0)" xfId="1307" xr:uid="{9977095F-47BA-4BFE-9ABF-AB446C0BFF8D}"/>
    <cellStyle name="PrePop Units (0) 2" xfId="1308" xr:uid="{A819E2EF-B6AB-42B4-BB36-7503B64748ED}"/>
    <cellStyle name="PrePop Units (0) 3" xfId="1309" xr:uid="{DA6D3372-532F-489E-AAB7-757FB7E4E6C3}"/>
    <cellStyle name="PrePop Units (1)" xfId="1310" xr:uid="{239FB9DE-04DE-4277-B183-64ADB261E161}"/>
    <cellStyle name="PrePop Units (1) 2" xfId="1311" xr:uid="{289CEE9E-F477-44B2-A4EB-429667D0C023}"/>
    <cellStyle name="PrePop Units (1) 3" xfId="1312" xr:uid="{31BE8EDF-609E-4FE5-9FBC-155410502A32}"/>
    <cellStyle name="PrePop Units (2)" xfId="1313" xr:uid="{973D4718-8AC1-45E5-ACD2-BD28701D9797}"/>
    <cellStyle name="PrePop Units (2) 2" xfId="1314" xr:uid="{04495174-770C-4CCA-9FA5-527C363DF6F0}"/>
    <cellStyle name="PrePop Units (2) 3" xfId="1315" xr:uid="{B2070A4A-91C6-46AB-8523-0D145D47F8A3}"/>
    <cellStyle name="SAPBEXaggData" xfId="1316" xr:uid="{F59F6E5E-3FE1-47FE-BE19-A99C9D2D2BF3}"/>
    <cellStyle name="SAPBEXaggData 2" xfId="1317" xr:uid="{E2FDB2C5-29BB-4320-ADDA-EC834A27B648}"/>
    <cellStyle name="SAPBEXaggDataEmph" xfId="1318" xr:uid="{F56EB6B8-DA41-4910-A326-14007BF38056}"/>
    <cellStyle name="SAPBEXaggDataEmph 2" xfId="1319" xr:uid="{7C3D3EF4-6F87-4906-A063-3F8721812405}"/>
    <cellStyle name="SAPBEXaggItem" xfId="1320" xr:uid="{3AF4A766-ADFF-4DCA-B250-37EC7E581C49}"/>
    <cellStyle name="SAPBEXaggItem 2" xfId="1321" xr:uid="{BE54AFCD-9F5E-41C0-BF32-9DCBF383517C}"/>
    <cellStyle name="SAPBEXaggItemX" xfId="1322" xr:uid="{7D62AA95-2FAE-42E4-879B-F7E8BDA26781}"/>
    <cellStyle name="SAPBEXaggItemX 2" xfId="1323" xr:uid="{0C1FE761-7A6E-4020-A33B-10B7BD24B2C3}"/>
    <cellStyle name="SAPBEXchaText" xfId="1324" xr:uid="{EE4933C8-E774-4F97-8FDA-0C75E736DA9B}"/>
    <cellStyle name="SAPBEXexcBad7" xfId="1325" xr:uid="{C64C0C10-F324-497D-9BC4-EEAB3B9B13EC}"/>
    <cellStyle name="SAPBEXexcBad7 2" xfId="1326" xr:uid="{368CC352-1DC7-4075-B811-374A423E0EC7}"/>
    <cellStyle name="SAPBEXexcBad8" xfId="1327" xr:uid="{122653F4-6433-4B49-957C-A457B3D3FE16}"/>
    <cellStyle name="SAPBEXexcBad8 2" xfId="1328" xr:uid="{BB34D244-2A6C-42F3-BEE7-73633E2A6C38}"/>
    <cellStyle name="SAPBEXexcBad9" xfId="1329" xr:uid="{5B11E673-23D1-4334-A50B-849748C8EA18}"/>
    <cellStyle name="SAPBEXexcBad9 2" xfId="1330" xr:uid="{EFD2C34A-EBE6-403A-A40E-14DF3C027DA1}"/>
    <cellStyle name="SAPBEXexcCritical4" xfId="1331" xr:uid="{E3B248E4-4C6B-43D6-B18E-BCDF070B8C37}"/>
    <cellStyle name="SAPBEXexcCritical4 2" xfId="1332" xr:uid="{7C79752E-200F-44D7-85F5-8F9FBFA9F76B}"/>
    <cellStyle name="SAPBEXexcCritical5" xfId="1333" xr:uid="{7ED6B372-BC62-4426-92C7-14AD36D60836}"/>
    <cellStyle name="SAPBEXexcCritical5 2" xfId="1334" xr:uid="{712487E6-4982-4FB0-B9DE-3B17D8399031}"/>
    <cellStyle name="SAPBEXexcCritical6" xfId="1335" xr:uid="{2BA744C8-84FF-4262-8375-206ADB4FC122}"/>
    <cellStyle name="SAPBEXexcCritical6 2" xfId="1336" xr:uid="{64661446-A93B-4672-8890-49C851B14EC7}"/>
    <cellStyle name="SAPBEXexcGood1" xfId="1337" xr:uid="{EE59D34F-A439-4CC4-898B-9060102B96F2}"/>
    <cellStyle name="SAPBEXexcGood1 2" xfId="1338" xr:uid="{23231844-9016-4929-873A-47113E1414B7}"/>
    <cellStyle name="SAPBEXexcGood2" xfId="1339" xr:uid="{0A3DC28E-7830-4D6A-956C-3074299CD9FB}"/>
    <cellStyle name="SAPBEXexcGood2 2" xfId="1340" xr:uid="{44C9A39F-64E1-4059-A763-8B6E0AF0BB7E}"/>
    <cellStyle name="SAPBEXexcGood3" xfId="1341" xr:uid="{C253A075-C66C-4886-BAB5-14945DB5DB78}"/>
    <cellStyle name="SAPBEXexcGood3 2" xfId="1342" xr:uid="{CD17FE65-754C-4DA4-9D0B-8B4FB2A9B50C}"/>
    <cellStyle name="SAPBEXfilterDrill" xfId="1343" xr:uid="{F419DA24-9554-4BE4-87CA-533F30048D28}"/>
    <cellStyle name="SAPBEXfilterDrill 2" xfId="1344" xr:uid="{AD79F007-CF83-471E-9488-15BA4DD49EAF}"/>
    <cellStyle name="SAPBEXfilterDrill 2 2" xfId="1345" xr:uid="{732AF152-5229-46A5-A4C7-E4C684BB61B2}"/>
    <cellStyle name="SAPBEXfilterDrill 2 2 2" xfId="1346" xr:uid="{1F633BF6-1D29-4CC7-A781-885E668BA364}"/>
    <cellStyle name="SAPBEXfilterDrill 2 3" xfId="1347" xr:uid="{36978CA6-8727-4064-AA1E-C7DBC9CCAAFE}"/>
    <cellStyle name="SAPBEXfilterDrill 3" xfId="1348" xr:uid="{32D5BBA5-922A-4C3B-9EA1-5CDF6065895F}"/>
    <cellStyle name="SAPBEXfilterDrill 3 2" xfId="1349" xr:uid="{511E9FC7-E29E-4C60-A181-912731B649A7}"/>
    <cellStyle name="SAPBEXfilterDrill 4" xfId="1350" xr:uid="{526CDFE9-46D5-4B32-B22E-67DD54188F68}"/>
    <cellStyle name="SAPBEXfilterItem" xfId="1351" xr:uid="{D631486E-073B-4F2E-84E1-80A7D301B463}"/>
    <cellStyle name="SAPBEXfilterText" xfId="1352" xr:uid="{A623EF34-522B-45E3-93D3-E4F2B1A02769}"/>
    <cellStyle name="SAPBEXformats" xfId="1353" xr:uid="{58E8D826-E875-4F64-9872-B4A3F7867E0B}"/>
    <cellStyle name="SAPBEXformats 2" xfId="1354" xr:uid="{381463F9-9629-41F7-A813-1A23E3554942}"/>
    <cellStyle name="SAPBEXheaderItem" xfId="1355" xr:uid="{A32ACC8F-5A0B-4FE9-94DA-86EE3FE1B456}"/>
    <cellStyle name="SAPBEXheaderText" xfId="1356" xr:uid="{E544CA81-73C7-4F5D-B395-483FFC77B1F4}"/>
    <cellStyle name="SAPBEXHLevel0" xfId="1357" xr:uid="{06CC98C5-1825-4D0B-9F48-64FC0964B13E}"/>
    <cellStyle name="SAPBEXHLevel0 2" xfId="1358" xr:uid="{C15614E0-6378-4AF3-9037-81B93485F67B}"/>
    <cellStyle name="SAPBEXHLevel0 2 2" xfId="1359" xr:uid="{5E429B72-1E3F-42D5-8109-63C9B59618A7}"/>
    <cellStyle name="SAPBEXHLevel0 3" xfId="1360" xr:uid="{9D48480E-FC22-4131-8BD8-131E42B00964}"/>
    <cellStyle name="SAPBEXHLevel0X" xfId="1361" xr:uid="{8B57E7C4-53E5-44EF-9AAE-E353ED2D0E6D}"/>
    <cellStyle name="SAPBEXHLevel0X 2" xfId="1362" xr:uid="{062FC0BA-047E-414D-A49D-72DC595FA4E9}"/>
    <cellStyle name="SAPBEXHLevel0X 2 2" xfId="1363" xr:uid="{6E59AAB6-93A6-4343-A7B4-4DE17536F31F}"/>
    <cellStyle name="SAPBEXHLevel0X 3" xfId="1364" xr:uid="{5E452817-637A-45C6-992B-D6F8224788E4}"/>
    <cellStyle name="SAPBEXHLevel1" xfId="1365" xr:uid="{477734CF-E58E-4896-A321-987C09E4EB60}"/>
    <cellStyle name="SAPBEXHLevel1 2" xfId="1366" xr:uid="{51E5951E-2AC9-4153-A49F-FCF7221AD8CF}"/>
    <cellStyle name="SAPBEXHLevel1 2 2" xfId="1367" xr:uid="{EA47AF93-81D6-468B-981D-266717E9F4DC}"/>
    <cellStyle name="SAPBEXHLevel1 3" xfId="1368" xr:uid="{78A7BCE7-1CC8-4B01-BE7C-A98727B369AB}"/>
    <cellStyle name="SAPBEXHLevel1X" xfId="1369" xr:uid="{1470F9F7-22CD-468D-9042-D9B7C79631FA}"/>
    <cellStyle name="SAPBEXHLevel1X 2" xfId="1370" xr:uid="{4DB5E09F-8246-4318-9B5B-84453CFDC995}"/>
    <cellStyle name="SAPBEXHLevel1X 2 2" xfId="1371" xr:uid="{1FE7E832-19DE-4778-AED4-C3B6EDEC1FB6}"/>
    <cellStyle name="SAPBEXHLevel1X 3" xfId="1372" xr:uid="{7BD9B7D7-D04E-4521-9283-58F870C2B404}"/>
    <cellStyle name="SAPBEXHLevel2" xfId="1373" xr:uid="{01E60E72-1644-4834-B06F-BACB6132C112}"/>
    <cellStyle name="SAPBEXHLevel2 2" xfId="1374" xr:uid="{EB1D3F4A-4AFD-4633-A7A1-7F157DF24761}"/>
    <cellStyle name="SAPBEXHLevel2 2 2" xfId="1375" xr:uid="{2DD98C4E-1AD0-4A10-A3A5-F65F15C0EDDF}"/>
    <cellStyle name="SAPBEXHLevel2 3" xfId="1376" xr:uid="{5AC3FB3E-1AB3-47E4-A5F6-7ED6FEC5D574}"/>
    <cellStyle name="SAPBEXHLevel2X" xfId="1377" xr:uid="{F8A9C5AD-0DB1-4A24-BA31-66FE0AA967E0}"/>
    <cellStyle name="SAPBEXHLevel2X 2" xfId="1378" xr:uid="{B6D93CC1-7DF4-40E2-87E4-D6A299720702}"/>
    <cellStyle name="SAPBEXHLevel2X 2 2" xfId="1379" xr:uid="{375E33C0-CB15-482B-8E9E-A109D29BF0E5}"/>
    <cellStyle name="SAPBEXHLevel2X 3" xfId="1380" xr:uid="{9663C7B1-5810-4313-945F-946DA25FD4E7}"/>
    <cellStyle name="SAPBEXHLevel3" xfId="1381" xr:uid="{D3256DAB-2CD1-4A24-844A-574D492AA136}"/>
    <cellStyle name="SAPBEXHLevel3 2" xfId="1382" xr:uid="{A35ED595-8300-46BE-AA39-6B6E47D8C1C1}"/>
    <cellStyle name="SAPBEXHLevel3 2 2" xfId="1383" xr:uid="{8D06E351-C71A-4E3F-9DDB-5551F65AE788}"/>
    <cellStyle name="SAPBEXHLevel3 3" xfId="1384" xr:uid="{DD99AB93-40A5-4B4B-B2E5-2539409F80EF}"/>
    <cellStyle name="SAPBEXHLevel3X" xfId="1385" xr:uid="{89E359AC-84F3-4B0B-B60D-C1938D1F0E60}"/>
    <cellStyle name="SAPBEXHLevel3X 2" xfId="1386" xr:uid="{4F14BEFE-09E0-47F3-AC72-4E30660D1027}"/>
    <cellStyle name="SAPBEXHLevel3X 2 2" xfId="1387" xr:uid="{2F796353-BCF2-45EF-A385-DBA0D03F124E}"/>
    <cellStyle name="SAPBEXHLevel3X 3" xfId="1388" xr:uid="{29174418-CD0D-4764-905D-8C2FC58B2F3F}"/>
    <cellStyle name="SAPBEXresData" xfId="1389" xr:uid="{F0AF9057-C5EB-4436-8806-2F3E752F34BD}"/>
    <cellStyle name="SAPBEXresData 2" xfId="1390" xr:uid="{1704FC24-5A92-4BBA-986A-F29AA0EEA63B}"/>
    <cellStyle name="SAPBEXresDataEmph" xfId="1391" xr:uid="{ADEB9E00-0884-49B4-86E6-3FD85F58B938}"/>
    <cellStyle name="SAPBEXresDataEmph 2" xfId="1392" xr:uid="{2904D5D8-2BFA-405A-90B9-0B820B848964}"/>
    <cellStyle name="SAPBEXresItem" xfId="1393" xr:uid="{A522653D-B8AD-4412-BD06-F4E2F7B30427}"/>
    <cellStyle name="SAPBEXresItem 2" xfId="1394" xr:uid="{EB642179-AE35-47DF-90B4-2B3A188DAE3B}"/>
    <cellStyle name="SAPBEXresItemX" xfId="1395" xr:uid="{118F114C-92CD-45EC-9B60-83BFBAE2A75D}"/>
    <cellStyle name="SAPBEXresItemX 2" xfId="1396" xr:uid="{0311FBBA-F34C-498D-BAD6-173E72B6C0AA}"/>
    <cellStyle name="SAPBEXstdData" xfId="1397" xr:uid="{9582AA19-79B9-48B8-B554-A0828FE6ECA2}"/>
    <cellStyle name="SAPBEXstdData 2" xfId="1398" xr:uid="{770BB370-D181-4065-A92C-7B8857723BA0}"/>
    <cellStyle name="SAPBEXstdDataEmph" xfId="1399" xr:uid="{BB63115B-F93F-40D7-84CE-ADEB8906F5A3}"/>
    <cellStyle name="SAPBEXstdDataEmph 2" xfId="1400" xr:uid="{AE712360-1F19-4978-8861-351A1ABC8A9C}"/>
    <cellStyle name="SAPBEXstdItem" xfId="1401" xr:uid="{0E10FC74-8158-4899-8FF5-AC40B5EE26E8}"/>
    <cellStyle name="SAPBEXstdItem 2" xfId="1402" xr:uid="{5895954F-7B6E-40D3-B1A7-B212DCE8CE8D}"/>
    <cellStyle name="SAPBEXstdItemX" xfId="1403" xr:uid="{7330BC3E-A640-455C-84D7-B3AB2D2A15F5}"/>
    <cellStyle name="SAPBEXstdItemX 2" xfId="1404" xr:uid="{D87C234F-FB29-42AB-9A5A-9093DA9FF842}"/>
    <cellStyle name="SAPBEXtitle" xfId="1405" xr:uid="{4DA285C0-4566-4290-A9D6-0D7B70C1944C}"/>
    <cellStyle name="SAPBEXundefined" xfId="1406" xr:uid="{5B51974A-B94B-4FA3-9A90-EC0389356FA5}"/>
    <cellStyle name="SAPBEXundefined 2" xfId="1407" xr:uid="{8A7F20E9-CEB7-4A15-8D6B-7AE7A9145FE5}"/>
    <cellStyle name="Sep. milhar [2]" xfId="1408" xr:uid="{6A639B79-8978-46B7-A67E-0CE34658049D}"/>
    <cellStyle name="Separador de m" xfId="1409" xr:uid="{6FE99FD5-50E9-48B3-A21C-0FDB2888C772}"/>
    <cellStyle name="Separador de milhares [0]_%PIB" xfId="1410" xr:uid="{E29B851D-2176-4817-A4CF-3CCD56FABB52}"/>
    <cellStyle name="Separador de milhares_%PIB" xfId="1411" xr:uid="{744614BD-FA90-45AF-B4DB-BB679EC52443}"/>
    <cellStyle name="Standard_Anpassen der Amortisation" xfId="1412" xr:uid="{4748B0AB-EE7E-4ECE-82F2-DA8F9D9C50C0}"/>
    <cellStyle name="Table Text" xfId="1413" xr:uid="{9A0FCF51-E5DC-45BC-A193-E7D4724FE21C}"/>
    <cellStyle name="Text Indent A" xfId="1414" xr:uid="{12D19776-8C86-4A29-8A51-B688C4FA4216}"/>
    <cellStyle name="Text Indent B" xfId="1415" xr:uid="{59E98B93-A71A-4A5B-B115-D8177AE3D4DD}"/>
    <cellStyle name="Text Indent B 2" xfId="1416" xr:uid="{E320E8F5-799A-4166-AB67-E0CB3E0E989A}"/>
    <cellStyle name="Text Indent B 3" xfId="1417" xr:uid="{9A4ED29D-AFDE-4DB6-BB56-14C44C2BB75B}"/>
    <cellStyle name="Text Indent C" xfId="1418" xr:uid="{FF8C5F3E-0BF6-4F82-A0F8-2A3BEE1A3F5F}"/>
    <cellStyle name="Text Indent C 2" xfId="1419" xr:uid="{917E9F2E-171C-4568-BA31-1F09BC5E86B6}"/>
    <cellStyle name="Text Indent C 3" xfId="1420" xr:uid="{7BBFA874-78EE-484B-AC2A-4E8BB9FD6093}"/>
    <cellStyle name="Title 2" xfId="1421" xr:uid="{1B35C25A-5885-4893-8995-E651B4CCC51D}"/>
    <cellStyle name="Title 2 2" xfId="1422" xr:uid="{0BF7DD63-E670-479C-B811-86ED34604992}"/>
    <cellStyle name="Title 2 3" xfId="1423" xr:uid="{59FDA301-9E35-4FE3-92B6-BBD2957158A3}"/>
    <cellStyle name="Title 2 4" xfId="1424" xr:uid="{C5F7743E-C7E7-42E7-97C6-E31474A2A00C}"/>
    <cellStyle name="Title 3" xfId="1425" xr:uid="{5783A187-5309-4B27-9221-2FB2A8FC8925}"/>
    <cellStyle name="Title 4" xfId="1426" xr:uid="{4E1319AE-01FB-4908-B995-0DC69C14F00D}"/>
    <cellStyle name="Title 5" xfId="1427" xr:uid="{B6B3FCA1-7C9E-40E6-A127-F3C07EBF7544}"/>
    <cellStyle name="Title 6" xfId="1428" xr:uid="{FFF262A1-8430-454C-8A75-B25661BCA513}"/>
    <cellStyle name="Titulo1" xfId="1429" xr:uid="{D87559DA-DA24-4223-B82E-882CC683A449}"/>
    <cellStyle name="Titulo2" xfId="1430" xr:uid="{C561BFA3-AA85-45B7-80D7-5891ED8A8165}"/>
    <cellStyle name="Total 2" xfId="1431" xr:uid="{993881CD-C1A3-49FC-B2B4-4551876E5158}"/>
    <cellStyle name="Total 2 10" xfId="1432" xr:uid="{C1DA0D2F-45A9-4279-88A4-F9D25697EA47}"/>
    <cellStyle name="Total 2 2" xfId="1433" xr:uid="{D66FE6C5-FEE4-4FF7-A381-6C1A68B0219C}"/>
    <cellStyle name="Total 2 2 2" xfId="1434" xr:uid="{3E9A9759-D1C0-47C0-8CD3-ED9E27F84E43}"/>
    <cellStyle name="Total 2 3" xfId="1435" xr:uid="{B287A043-1DDA-4D75-970A-2C603D56CFAB}"/>
    <cellStyle name="Total 2 4" xfId="1436" xr:uid="{B9D2FA2B-E964-4ADC-BC30-02DDD2C044E1}"/>
    <cellStyle name="Total 2 5" xfId="1437" xr:uid="{36321D2C-3E88-44A9-A51F-7023DE59E5CE}"/>
    <cellStyle name="Total 2 5 2" xfId="1438" xr:uid="{347870FB-AB5F-46B4-A236-6F0285A8E9F2}"/>
    <cellStyle name="Total 2 6" xfId="1439" xr:uid="{DD56AACE-00A1-436B-BF51-0F0A0A236B6A}"/>
    <cellStyle name="Total 2 6 2" xfId="1440" xr:uid="{0980435B-718C-42D4-8650-4339FE77DDB3}"/>
    <cellStyle name="Total 2 7" xfId="1441" xr:uid="{D51AF60D-7D3C-4B6C-BE84-9F58392B915B}"/>
    <cellStyle name="Total 2 7 2" xfId="1442" xr:uid="{4A6FC07E-F951-43FF-B446-9E7BE7B54DE0}"/>
    <cellStyle name="Total 2 8" xfId="1443" xr:uid="{8E53AEC0-EB5B-4178-91BC-8B8FFDF396A2}"/>
    <cellStyle name="Total 2 9" xfId="1444" xr:uid="{A1AF5715-7483-4577-ACA6-BE8F4BAA551F}"/>
    <cellStyle name="Total 3" xfId="1445" xr:uid="{69BC9A51-0B6B-4CBF-8260-46E3EB37B1CB}"/>
    <cellStyle name="Total 3 2" xfId="1446" xr:uid="{36C423CC-AA98-42E6-B18F-40CCDF30B6C5}"/>
    <cellStyle name="Total 4" xfId="1447" xr:uid="{A4754353-1FA6-4672-ABE3-B6F4A18731FD}"/>
    <cellStyle name="Total 4 2" xfId="1448" xr:uid="{DE23597A-383C-493D-8CB6-471A1F131E22}"/>
    <cellStyle name="Total 4 3" xfId="1449" xr:uid="{66D479F5-7875-4A42-B2C5-8B3BFB4AE44E}"/>
    <cellStyle name="Total 5" xfId="1450" xr:uid="{452C3674-99C7-435F-A910-504BBE663EDE}"/>
    <cellStyle name="Total 5 2" xfId="1451" xr:uid="{3577A3E4-6235-4E62-81DA-5128DE6F40E6}"/>
    <cellStyle name="Total 6" xfId="1452" xr:uid="{84118AF7-4E26-421A-8BF1-8AA738B8FF95}"/>
    <cellStyle name="Total 6 2" xfId="1453" xr:uid="{52E0F21B-8888-4A7F-BC7B-0E0D909B91E9}"/>
    <cellStyle name="V¡rgula" xfId="1454" xr:uid="{84C915CE-726D-4611-8164-59B930FC14C1}"/>
    <cellStyle name="V¡rgula0" xfId="1455" xr:uid="{AB57572F-74E6-4BE3-B563-4C8DBDE06EB9}"/>
    <cellStyle name="Vírgula" xfId="1456" xr:uid="{B680EDFB-F7F0-4D12-AB92-B3F44180B47B}"/>
    <cellStyle name="Währung [0]_Compiling Utility Macros" xfId="1457" xr:uid="{47958837-56B8-460B-904E-8B07B8F62AA9}"/>
    <cellStyle name="Währung_Compiling Utility Macros" xfId="1458" xr:uid="{82E17942-7126-4CEA-9E50-313930EEC935}"/>
    <cellStyle name="Warning Text 2" xfId="1459" xr:uid="{553D5AF1-8425-4FF8-8308-9BF60287D970}"/>
    <cellStyle name="Warning Text 2 2" xfId="1460" xr:uid="{6B76E6B2-19CD-441F-ABA2-5BC98D1CB2A9}"/>
    <cellStyle name="Warning Text 2 3" xfId="1461" xr:uid="{5D690E64-92F9-4B3D-AF7B-21076568A780}"/>
    <cellStyle name="Warning Text 2 4" xfId="1462" xr:uid="{B95B85D5-D74A-41DB-94F2-D19BD7261970}"/>
    <cellStyle name="Warning Text 3" xfId="1463" xr:uid="{B0A7CA7D-3FA6-4832-A57B-BD63F0A94BE8}"/>
    <cellStyle name="Warning Text 4" xfId="1464" xr:uid="{5E2AD1C0-E0AF-4A23-9BDF-93ABA636C299}"/>
    <cellStyle name="Warning Text 5" xfId="1465" xr:uid="{CEFB68AE-AC1F-4A47-AE34-04196D1B6796}"/>
    <cellStyle name="Warning Text 6" xfId="1466" xr:uid="{F958578D-CD06-4936-BA43-DB09E848EA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03/CD%20-%20INTERGOV.%20POLICY/3.%20%20Local%20government%20issues/Equitable%20Share/ES_2026_27/2026%20MTEF%20LGES%20Formu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2017-18 Calculations - history"/>
      <sheetName val="2018-19 Calculations - history"/>
      <sheetName val="2019-20 Calculations - history"/>
      <sheetName val="2020-21 Calculations - history"/>
      <sheetName val="2021-22 Calculations - history"/>
      <sheetName val="2022-23 Calculations - history"/>
      <sheetName val="2023-24 Calculations - history"/>
      <sheetName val=" 2024-25 Calculations- history"/>
      <sheetName val="2025-26 Calculations"/>
      <sheetName val="2026-27 Calculations"/>
      <sheetName val="2027-28 Calculations"/>
      <sheetName val="Comparison (new vs old boundary"/>
      <sheetName val="Analysis"/>
      <sheetName val="2028-29 Calculations "/>
      <sheetName val="RSC Levies"/>
      <sheetName val="Councilor Remuneration"/>
      <sheetName val="Schedule 3"/>
      <sheetName val="ANALYSIS_"/>
      <sheetName val="ANALYSIS 2"/>
    </sheetNames>
    <sheetDataSet>
      <sheetData sheetId="0">
        <row r="4">
          <cell r="AS4">
            <v>161.02627987473545</v>
          </cell>
        </row>
        <row r="7">
          <cell r="AS7">
            <v>231.94527356290715</v>
          </cell>
        </row>
        <row r="10">
          <cell r="AS10">
            <v>138.70751908034916</v>
          </cell>
        </row>
        <row r="11">
          <cell r="AS11">
            <v>116.27606530611774</v>
          </cell>
        </row>
        <row r="22">
          <cell r="BQ22">
            <v>9627095.9849410318</v>
          </cell>
        </row>
        <row r="23">
          <cell r="BQ23">
            <v>845972.04065796093</v>
          </cell>
        </row>
        <row r="31">
          <cell r="BQ31">
            <v>13.477934378917446</v>
          </cell>
        </row>
        <row r="33">
          <cell r="BQ33">
            <v>120.60904549463476</v>
          </cell>
        </row>
      </sheetData>
      <sheetData sheetId="1"/>
      <sheetData sheetId="2"/>
      <sheetData sheetId="3"/>
      <sheetData sheetId="4"/>
      <sheetData sheetId="5"/>
      <sheetData sheetId="6"/>
      <sheetData sheetId="7"/>
      <sheetData sheetId="8"/>
      <sheetData sheetId="9"/>
      <sheetData sheetId="10">
        <row r="5">
          <cell r="B5" t="str">
            <v>BUF</v>
          </cell>
          <cell r="C5" t="str">
            <v xml:space="preserve"> Buffalo City</v>
          </cell>
          <cell r="D5">
            <v>1</v>
          </cell>
          <cell r="E5" t="str">
            <v>A</v>
          </cell>
          <cell r="F5" t="str">
            <v>A</v>
          </cell>
          <cell r="G5">
            <v>270390.17140769679</v>
          </cell>
          <cell r="H5">
            <v>0.60931262124597252</v>
          </cell>
          <cell r="I5">
            <v>164752.14409957154</v>
          </cell>
          <cell r="K5">
            <v>458561773.59900737</v>
          </cell>
          <cell r="L5">
            <v>274228334.05463707</v>
          </cell>
          <cell r="M5">
            <v>229880772.79973644</v>
          </cell>
          <cell r="N5">
            <v>318353098.38888419</v>
          </cell>
          <cell r="O5">
            <v>1281023978.8422651</v>
          </cell>
          <cell r="Q5">
            <v>1</v>
          </cell>
          <cell r="R5">
            <v>1</v>
          </cell>
          <cell r="S5">
            <v>1</v>
          </cell>
          <cell r="U5">
            <v>0</v>
          </cell>
          <cell r="V5">
            <v>0</v>
          </cell>
          <cell r="W5">
            <v>0</v>
          </cell>
          <cell r="Y5">
            <v>458561773.59900737</v>
          </cell>
          <cell r="Z5">
            <v>274228334.05463707</v>
          </cell>
          <cell r="AA5">
            <v>229880772.79973644</v>
          </cell>
          <cell r="AB5">
            <v>318353098.38888419</v>
          </cell>
          <cell r="AD5">
            <v>1281023978.8422651</v>
          </cell>
          <cell r="AF5">
            <v>9627095.9849410318</v>
          </cell>
          <cell r="AG5">
            <v>100</v>
          </cell>
          <cell r="AH5">
            <v>84597204.065796092</v>
          </cell>
          <cell r="AI5">
            <v>94224300.050737128</v>
          </cell>
          <cell r="AK5">
            <v>43731611.843246132</v>
          </cell>
          <cell r="AL5">
            <v>391338005.8153559</v>
          </cell>
          <cell r="AM5">
            <v>435069617.658602</v>
          </cell>
          <cell r="AO5">
            <v>0.15552210414365941</v>
          </cell>
          <cell r="AQ5">
            <v>14653961.405354152</v>
          </cell>
          <cell r="AR5">
            <v>67662942.387243181</v>
          </cell>
          <cell r="AT5">
            <v>1363340882.6348624</v>
          </cell>
          <cell r="AU5">
            <v>1363341000</v>
          </cell>
        </row>
        <row r="6">
          <cell r="B6" t="str">
            <v>NMA</v>
          </cell>
          <cell r="C6" t="str">
            <v xml:space="preserve"> Nelson Mandela Bay</v>
          </cell>
          <cell r="D6">
            <v>2</v>
          </cell>
          <cell r="E6" t="str">
            <v>A</v>
          </cell>
          <cell r="F6" t="str">
            <v>A</v>
          </cell>
          <cell r="G6">
            <v>406719.64795965352</v>
          </cell>
          <cell r="H6">
            <v>0.55036859075317879</v>
          </cell>
          <cell r="I6">
            <v>223845.71947918349</v>
          </cell>
          <cell r="K6">
            <v>623039479.68581986</v>
          </cell>
          <cell r="L6">
            <v>372589012.86855996</v>
          </cell>
          <cell r="M6">
            <v>312334793.95987743</v>
          </cell>
          <cell r="N6">
            <v>432540521.68339831</v>
          </cell>
          <cell r="O6">
            <v>1740503808.1976554</v>
          </cell>
          <cell r="Q6">
            <v>1</v>
          </cell>
          <cell r="R6">
            <v>1</v>
          </cell>
          <cell r="S6">
            <v>1</v>
          </cell>
          <cell r="U6">
            <v>0</v>
          </cell>
          <cell r="V6">
            <v>0</v>
          </cell>
          <cell r="W6">
            <v>0</v>
          </cell>
          <cell r="Y6">
            <v>623039479.68581986</v>
          </cell>
          <cell r="Z6">
            <v>372589012.86855996</v>
          </cell>
          <cell r="AA6">
            <v>312334793.95987743</v>
          </cell>
          <cell r="AB6">
            <v>432540521.68339831</v>
          </cell>
          <cell r="AD6">
            <v>1740503808.1976554</v>
          </cell>
          <cell r="AF6">
            <v>9627095.9849410318</v>
          </cell>
          <cell r="AG6">
            <v>120</v>
          </cell>
          <cell r="AH6">
            <v>101516644.8789553</v>
          </cell>
          <cell r="AI6">
            <v>111143740.86389634</v>
          </cell>
          <cell r="AK6">
            <v>65780888.709799379</v>
          </cell>
          <cell r="AL6">
            <v>588648822.29193223</v>
          </cell>
          <cell r="AM6">
            <v>654429711.00173163</v>
          </cell>
          <cell r="AO6">
            <v>0</v>
          </cell>
          <cell r="AQ6">
            <v>0</v>
          </cell>
          <cell r="AR6">
            <v>0</v>
          </cell>
          <cell r="AT6">
            <v>1740503808.1976554</v>
          </cell>
          <cell r="AU6">
            <v>1740504000</v>
          </cell>
        </row>
        <row r="7">
          <cell r="B7" t="str">
            <v>EC101</v>
          </cell>
          <cell r="C7" t="str">
            <v xml:space="preserve"> Dr Beyers Naude</v>
          </cell>
          <cell r="D7">
            <v>3</v>
          </cell>
          <cell r="E7" t="str">
            <v>B3</v>
          </cell>
          <cell r="F7" t="str">
            <v>B</v>
          </cell>
          <cell r="G7">
            <v>21454.650966708374</v>
          </cell>
          <cell r="H7">
            <v>0.60014500638487955</v>
          </cell>
          <cell r="I7">
            <v>12875.90164140056</v>
          </cell>
          <cell r="K7">
            <v>35838054.343004853</v>
          </cell>
          <cell r="L7">
            <v>21431812.471215207</v>
          </cell>
          <cell r="M7">
            <v>17965910.161567684</v>
          </cell>
          <cell r="N7">
            <v>24880302.496172786</v>
          </cell>
          <cell r="O7">
            <v>100116079.47196053</v>
          </cell>
          <cell r="Q7">
            <v>1</v>
          </cell>
          <cell r="R7">
            <v>1</v>
          </cell>
          <cell r="S7">
            <v>1</v>
          </cell>
          <cell r="U7">
            <v>0</v>
          </cell>
          <cell r="V7">
            <v>0</v>
          </cell>
          <cell r="W7">
            <v>0</v>
          </cell>
          <cell r="Y7">
            <v>35838054.343004853</v>
          </cell>
          <cell r="Z7">
            <v>21431812.471215207</v>
          </cell>
          <cell r="AA7">
            <v>17965910.161567684</v>
          </cell>
          <cell r="AB7">
            <v>24880302.496172786</v>
          </cell>
          <cell r="AD7">
            <v>100116079.47196053</v>
          </cell>
          <cell r="AF7">
            <v>9627095.9849410318</v>
          </cell>
          <cell r="AG7">
            <v>24</v>
          </cell>
          <cell r="AH7">
            <v>20303328.975791063</v>
          </cell>
          <cell r="AI7">
            <v>29930424.960732095</v>
          </cell>
          <cell r="AK7">
            <v>0</v>
          </cell>
          <cell r="AL7">
            <v>31051499.694182876</v>
          </cell>
          <cell r="AM7">
            <v>31051499.694182876</v>
          </cell>
          <cell r="AO7">
            <v>0.39804516226945896</v>
          </cell>
          <cell r="AQ7">
            <v>11913660.860288471</v>
          </cell>
          <cell r="AR7">
            <v>12359899.234481078</v>
          </cell>
          <cell r="AT7">
            <v>124389639.56673008</v>
          </cell>
          <cell r="AU7">
            <v>124390000</v>
          </cell>
        </row>
        <row r="8">
          <cell r="B8" t="str">
            <v>EC102</v>
          </cell>
          <cell r="C8" t="str">
            <v xml:space="preserve"> Blue Crane Route</v>
          </cell>
          <cell r="D8">
            <v>4</v>
          </cell>
          <cell r="E8" t="str">
            <v>B3</v>
          </cell>
          <cell r="F8" t="str">
            <v>B</v>
          </cell>
          <cell r="G8">
            <v>9933.5753596172854</v>
          </cell>
          <cell r="H8">
            <v>0.6602733769000485</v>
          </cell>
          <cell r="I8">
            <v>6558.8753473856186</v>
          </cell>
          <cell r="K8">
            <v>18255601.640572377</v>
          </cell>
          <cell r="L8">
            <v>10917183.928717468</v>
          </cell>
          <cell r="M8">
            <v>9151682.6187275499</v>
          </cell>
          <cell r="N8">
            <v>12673815.568219431</v>
          </cell>
          <cell r="O8">
            <v>50998283.756236829</v>
          </cell>
          <cell r="Q8">
            <v>1</v>
          </cell>
          <cell r="R8">
            <v>1</v>
          </cell>
          <cell r="S8">
            <v>1</v>
          </cell>
          <cell r="U8">
            <v>0</v>
          </cell>
          <cell r="V8">
            <v>0</v>
          </cell>
          <cell r="W8">
            <v>0</v>
          </cell>
          <cell r="Y8">
            <v>18255601.640572377</v>
          </cell>
          <cell r="Z8">
            <v>10917183.928717468</v>
          </cell>
          <cell r="AA8">
            <v>9151682.6187275499</v>
          </cell>
          <cell r="AB8">
            <v>12673815.568219431</v>
          </cell>
          <cell r="AD8">
            <v>50998283.756236829</v>
          </cell>
          <cell r="AF8">
            <v>9627095.9849410318</v>
          </cell>
          <cell r="AG8">
            <v>11</v>
          </cell>
          <cell r="AH8">
            <v>9305692.4472375698</v>
          </cell>
          <cell r="AI8">
            <v>18932788.432178602</v>
          </cell>
          <cell r="AK8">
            <v>0</v>
          </cell>
          <cell r="AL8">
            <v>14376948.509669568</v>
          </cell>
          <cell r="AM8">
            <v>14376948.509669568</v>
          </cell>
          <cell r="AO8">
            <v>0.63230606847506587</v>
          </cell>
          <cell r="AQ8">
            <v>11971317.018821059</v>
          </cell>
          <cell r="AR8">
            <v>9090631.7888176218</v>
          </cell>
          <cell r="AT8">
            <v>72060232.563875511</v>
          </cell>
          <cell r="AU8">
            <v>72060000</v>
          </cell>
        </row>
        <row r="9">
          <cell r="B9" t="str">
            <v>EC104</v>
          </cell>
          <cell r="C9" t="str">
            <v xml:space="preserve"> Makana</v>
          </cell>
          <cell r="D9">
            <v>5</v>
          </cell>
          <cell r="E9" t="str">
            <v>B2</v>
          </cell>
          <cell r="F9" t="str">
            <v>B</v>
          </cell>
          <cell r="G9">
            <v>24116.790313579899</v>
          </cell>
          <cell r="H9">
            <v>0.57370065052748331</v>
          </cell>
          <cell r="I9">
            <v>13835.818291535696</v>
          </cell>
          <cell r="K9">
            <v>38509831.903163061</v>
          </cell>
          <cell r="L9">
            <v>23029584.35598518</v>
          </cell>
          <cell r="M9">
            <v>19305294.134762198</v>
          </cell>
          <cell r="N9">
            <v>26735164.182105735</v>
          </cell>
          <cell r="O9">
            <v>107579874.57601617</v>
          </cell>
          <cell r="Q9">
            <v>1</v>
          </cell>
          <cell r="R9">
            <v>1</v>
          </cell>
          <cell r="S9">
            <v>1</v>
          </cell>
          <cell r="U9">
            <v>0</v>
          </cell>
          <cell r="V9">
            <v>0</v>
          </cell>
          <cell r="W9">
            <v>0</v>
          </cell>
          <cell r="Y9">
            <v>38509831.903163061</v>
          </cell>
          <cell r="Z9">
            <v>23029584.35598518</v>
          </cell>
          <cell r="AA9">
            <v>19305294.134762198</v>
          </cell>
          <cell r="AB9">
            <v>26735164.182105735</v>
          </cell>
          <cell r="AD9">
            <v>107579874.57601617</v>
          </cell>
          <cell r="AF9">
            <v>9627095.9849410318</v>
          </cell>
          <cell r="AG9">
            <v>27</v>
          </cell>
          <cell r="AH9">
            <v>22841245.097764947</v>
          </cell>
          <cell r="AI9">
            <v>32468341.082705978</v>
          </cell>
          <cell r="AK9">
            <v>0</v>
          </cell>
          <cell r="AL9">
            <v>34904436.7213815</v>
          </cell>
          <cell r="AM9">
            <v>34904436.7213815</v>
          </cell>
          <cell r="AO9">
            <v>0.36947335969755046</v>
          </cell>
          <cell r="AQ9">
            <v>11996187.06363338</v>
          </cell>
          <cell r="AR9">
            <v>12896259.503799375</v>
          </cell>
          <cell r="AT9">
            <v>132472321.14344892</v>
          </cell>
          <cell r="AU9">
            <v>132472000</v>
          </cell>
        </row>
        <row r="10">
          <cell r="B10" t="str">
            <v>EC105</v>
          </cell>
          <cell r="C10" t="str">
            <v xml:space="preserve"> Ndlambe</v>
          </cell>
          <cell r="D10">
            <v>6</v>
          </cell>
          <cell r="E10" t="str">
            <v>B3</v>
          </cell>
          <cell r="F10" t="str">
            <v>B</v>
          </cell>
          <cell r="G10">
            <v>22654.14264762868</v>
          </cell>
          <cell r="H10">
            <v>0.63962880973210456</v>
          </cell>
          <cell r="I10">
            <v>14490.24229720404</v>
          </cell>
          <cell r="K10">
            <v>40331318.56341359</v>
          </cell>
          <cell r="L10">
            <v>24118866.719019741</v>
          </cell>
          <cell r="M10">
            <v>20218420.315813996</v>
          </cell>
          <cell r="N10">
            <v>27999717.73922769</v>
          </cell>
          <cell r="O10">
            <v>112668323.337475</v>
          </cell>
          <cell r="Q10">
            <v>1</v>
          </cell>
          <cell r="R10">
            <v>1</v>
          </cell>
          <cell r="S10">
            <v>1</v>
          </cell>
          <cell r="U10">
            <v>0</v>
          </cell>
          <cell r="V10">
            <v>0</v>
          </cell>
          <cell r="W10">
            <v>0</v>
          </cell>
          <cell r="Y10">
            <v>40331318.56341359</v>
          </cell>
          <cell r="Z10">
            <v>24118866.719019741</v>
          </cell>
          <cell r="AA10">
            <v>20218420.315813996</v>
          </cell>
          <cell r="AB10">
            <v>27999717.73922769</v>
          </cell>
          <cell r="AD10">
            <v>112668323.337475</v>
          </cell>
          <cell r="AF10">
            <v>9627095.9849410318</v>
          </cell>
          <cell r="AG10">
            <v>20</v>
          </cell>
          <cell r="AH10">
            <v>16919440.81315922</v>
          </cell>
          <cell r="AI10">
            <v>26546536.798100252</v>
          </cell>
          <cell r="AK10">
            <v>0</v>
          </cell>
          <cell r="AL10">
            <v>32787534.254757516</v>
          </cell>
          <cell r="AM10">
            <v>32787534.254757516</v>
          </cell>
          <cell r="AO10">
            <v>0.48234328438596052</v>
          </cell>
          <cell r="AQ10">
            <v>12804543.748268435</v>
          </cell>
          <cell r="AR10">
            <v>15814846.959356926</v>
          </cell>
          <cell r="AT10">
            <v>141287714.04510036</v>
          </cell>
          <cell r="AU10">
            <v>141288000</v>
          </cell>
        </row>
        <row r="11">
          <cell r="B11" t="str">
            <v>EC106</v>
          </cell>
          <cell r="C11" t="str">
            <v xml:space="preserve"> Sundays River Valley</v>
          </cell>
          <cell r="D11">
            <v>7</v>
          </cell>
          <cell r="E11" t="str">
            <v>B3</v>
          </cell>
          <cell r="F11" t="str">
            <v>B</v>
          </cell>
          <cell r="G11">
            <v>19810.849328823737</v>
          </cell>
          <cell r="H11">
            <v>0.655336592548728</v>
          </cell>
          <cell r="I11">
            <v>12982.774494647603</v>
          </cell>
          <cell r="K11">
            <v>36135518.181198865</v>
          </cell>
          <cell r="L11">
            <v>21609701.291186433</v>
          </cell>
          <cell r="M11">
            <v>18115031.219930932</v>
          </cell>
          <cell r="N11">
            <v>25086814.551908426</v>
          </cell>
          <cell r="O11">
            <v>100947065.24422467</v>
          </cell>
          <cell r="Q11">
            <v>1</v>
          </cell>
          <cell r="R11">
            <v>1</v>
          </cell>
          <cell r="S11">
            <v>1</v>
          </cell>
          <cell r="U11">
            <v>0</v>
          </cell>
          <cell r="V11">
            <v>0</v>
          </cell>
          <cell r="W11">
            <v>0</v>
          </cell>
          <cell r="Y11">
            <v>36135518.181198865</v>
          </cell>
          <cell r="Z11">
            <v>21609701.291186433</v>
          </cell>
          <cell r="AA11">
            <v>18115031.219930932</v>
          </cell>
          <cell r="AB11">
            <v>25086814.551908426</v>
          </cell>
          <cell r="AD11">
            <v>100947065.24422467</v>
          </cell>
          <cell r="AF11">
            <v>9627095.9849410318</v>
          </cell>
          <cell r="AG11">
            <v>16</v>
          </cell>
          <cell r="AH11">
            <v>13535552.650527375</v>
          </cell>
          <cell r="AI11">
            <v>23162648.635468408</v>
          </cell>
          <cell r="AK11">
            <v>0</v>
          </cell>
          <cell r="AL11">
            <v>28672411.535849478</v>
          </cell>
          <cell r="AM11">
            <v>28672411.535849478</v>
          </cell>
          <cell r="AO11">
            <v>0.42414478183569992</v>
          </cell>
          <cell r="AQ11">
            <v>9824316.5522277206</v>
          </cell>
          <cell r="AR11">
            <v>12161253.735576283</v>
          </cell>
          <cell r="AT11">
            <v>122932635.53202868</v>
          </cell>
          <cell r="AU11">
            <v>122933000</v>
          </cell>
        </row>
        <row r="12">
          <cell r="B12" t="str">
            <v>EC108</v>
          </cell>
          <cell r="C12" t="str">
            <v xml:space="preserve"> Kouga</v>
          </cell>
          <cell r="D12">
            <v>8</v>
          </cell>
          <cell r="E12" t="str">
            <v>B3</v>
          </cell>
          <cell r="F12" t="str">
            <v>B</v>
          </cell>
          <cell r="G12">
            <v>42263.511783330054</v>
          </cell>
          <cell r="H12">
            <v>0.56467375881254867</v>
          </cell>
          <cell r="I12">
            <v>23865.096059311425</v>
          </cell>
          <cell r="K12">
            <v>66424754.808984548</v>
          </cell>
          <cell r="L12">
            <v>39723219.204015657</v>
          </cell>
          <cell r="M12">
            <v>33299273.615151219</v>
          </cell>
          <cell r="N12">
            <v>46114891.647409528</v>
          </cell>
          <cell r="O12">
            <v>185562139.27556095</v>
          </cell>
          <cell r="Q12">
            <v>1</v>
          </cell>
          <cell r="R12">
            <v>1</v>
          </cell>
          <cell r="S12">
            <v>1</v>
          </cell>
          <cell r="U12">
            <v>0</v>
          </cell>
          <cell r="V12">
            <v>0</v>
          </cell>
          <cell r="W12">
            <v>0</v>
          </cell>
          <cell r="Y12">
            <v>66424754.808984548</v>
          </cell>
          <cell r="Z12">
            <v>39723219.204015657</v>
          </cell>
          <cell r="AA12">
            <v>33299273.615151219</v>
          </cell>
          <cell r="AB12">
            <v>46114891.647409528</v>
          </cell>
          <cell r="AD12">
            <v>185562139.27556095</v>
          </cell>
          <cell r="AF12">
            <v>9627095.9849410318</v>
          </cell>
          <cell r="AG12">
            <v>30</v>
          </cell>
          <cell r="AH12">
            <v>25379161.219738826</v>
          </cell>
          <cell r="AI12">
            <v>35006257.204679862</v>
          </cell>
          <cell r="AK12">
            <v>0</v>
          </cell>
          <cell r="AL12">
            <v>61168341.785264239</v>
          </cell>
          <cell r="AM12">
            <v>61168341.785264239</v>
          </cell>
          <cell r="AO12">
            <v>0.20521410041844446</v>
          </cell>
          <cell r="AQ12">
            <v>7183777.5812750682</v>
          </cell>
          <cell r="AR12">
            <v>12552606.233550947</v>
          </cell>
          <cell r="AT12">
            <v>205298523.09038696</v>
          </cell>
          <cell r="AU12">
            <v>205299000</v>
          </cell>
        </row>
        <row r="13">
          <cell r="B13" t="str">
            <v>EC109</v>
          </cell>
          <cell r="C13" t="str">
            <v xml:space="preserve"> Kou-Kamma</v>
          </cell>
          <cell r="D13">
            <v>9</v>
          </cell>
          <cell r="E13" t="str">
            <v>B3</v>
          </cell>
          <cell r="F13" t="str">
            <v>B</v>
          </cell>
          <cell r="G13">
            <v>12259.630822605137</v>
          </cell>
          <cell r="H13">
            <v>0.59762959394563553</v>
          </cell>
          <cell r="I13">
            <v>7326.7181904369054</v>
          </cell>
          <cell r="K13">
            <v>20392771.859990593</v>
          </cell>
          <cell r="L13">
            <v>12195250.83835642</v>
          </cell>
          <cell r="M13">
            <v>10223063.553489149</v>
          </cell>
          <cell r="N13">
            <v>14157530.086759301</v>
          </cell>
          <cell r="O13">
            <v>56968616.338595465</v>
          </cell>
          <cell r="Q13">
            <v>1</v>
          </cell>
          <cell r="R13">
            <v>1</v>
          </cell>
          <cell r="S13">
            <v>1</v>
          </cell>
          <cell r="U13">
            <v>0</v>
          </cell>
          <cell r="V13">
            <v>0</v>
          </cell>
          <cell r="W13">
            <v>0</v>
          </cell>
          <cell r="Y13">
            <v>20392771.859990593</v>
          </cell>
          <cell r="Z13">
            <v>12195250.83835642</v>
          </cell>
          <cell r="AA13">
            <v>10223063.553489149</v>
          </cell>
          <cell r="AB13">
            <v>14157530.086759301</v>
          </cell>
          <cell r="AD13">
            <v>56968616.338595465</v>
          </cell>
          <cell r="AF13">
            <v>9627095.9849410318</v>
          </cell>
          <cell r="AG13">
            <v>12</v>
          </cell>
          <cell r="AH13">
            <v>10151664.487895532</v>
          </cell>
          <cell r="AI13">
            <v>19778760.472836562</v>
          </cell>
          <cell r="AK13">
            <v>0</v>
          </cell>
          <cell r="AL13">
            <v>17743468.459572114</v>
          </cell>
          <cell r="AM13">
            <v>17743468.459572114</v>
          </cell>
          <cell r="AO13">
            <v>0.37884442034850963</v>
          </cell>
          <cell r="AQ13">
            <v>7493073.0465437816</v>
          </cell>
          <cell r="AR13">
            <v>6722014.0235386603</v>
          </cell>
          <cell r="AT13">
            <v>71183703.408677906</v>
          </cell>
          <cell r="AU13">
            <v>71184000</v>
          </cell>
        </row>
        <row r="14">
          <cell r="B14" t="str">
            <v>DC10</v>
          </cell>
          <cell r="C14" t="str">
            <v xml:space="preserve"> Sarah Baartman District Municipality</v>
          </cell>
          <cell r="D14">
            <v>10</v>
          </cell>
          <cell r="E14" t="str">
            <v>C1</v>
          </cell>
          <cell r="F14" t="str">
            <v>C</v>
          </cell>
          <cell r="G14">
            <v>152493.15122229318</v>
          </cell>
          <cell r="H14">
            <v>0</v>
          </cell>
          <cell r="I14">
            <v>0</v>
          </cell>
          <cell r="K14">
            <v>0</v>
          </cell>
          <cell r="L14">
            <v>0</v>
          </cell>
          <cell r="M14">
            <v>0</v>
          </cell>
          <cell r="N14">
            <v>0</v>
          </cell>
          <cell r="O14">
            <v>0</v>
          </cell>
          <cell r="Q14">
            <v>0</v>
          </cell>
          <cell r="R14">
            <v>0</v>
          </cell>
          <cell r="S14">
            <v>0</v>
          </cell>
          <cell r="U14">
            <v>0</v>
          </cell>
          <cell r="V14">
            <v>0</v>
          </cell>
          <cell r="W14">
            <v>0</v>
          </cell>
          <cell r="Y14">
            <v>0</v>
          </cell>
          <cell r="Z14">
            <v>0</v>
          </cell>
          <cell r="AA14">
            <v>0</v>
          </cell>
          <cell r="AB14">
            <v>0</v>
          </cell>
          <cell r="AD14">
            <v>0</v>
          </cell>
          <cell r="AF14">
            <v>9627095.9849410318</v>
          </cell>
          <cell r="AG14">
            <v>30</v>
          </cell>
          <cell r="AH14">
            <v>25379161.219738826</v>
          </cell>
          <cell r="AI14">
            <v>35006257.204679862</v>
          </cell>
          <cell r="AK14">
            <v>24663512.224900827</v>
          </cell>
          <cell r="AL14">
            <v>0</v>
          </cell>
          <cell r="AM14">
            <v>24663512.224900827</v>
          </cell>
          <cell r="AO14">
            <v>0.57408329431204452</v>
          </cell>
          <cell r="AQ14">
            <v>20096507.457597356</v>
          </cell>
          <cell r="AR14">
            <v>14158910.347376449</v>
          </cell>
          <cell r="AT14">
            <v>34255417.804973803</v>
          </cell>
          <cell r="AU14">
            <v>34255000</v>
          </cell>
        </row>
        <row r="15">
          <cell r="B15" t="str">
            <v>EC121</v>
          </cell>
          <cell r="C15" t="str">
            <v xml:space="preserve"> Mbhashe</v>
          </cell>
          <cell r="D15">
            <v>11</v>
          </cell>
          <cell r="E15" t="str">
            <v>B4</v>
          </cell>
          <cell r="F15" t="str">
            <v>B</v>
          </cell>
          <cell r="G15">
            <v>59109.308316361617</v>
          </cell>
          <cell r="H15">
            <v>0.78071943819516354</v>
          </cell>
          <cell r="I15">
            <v>46147.785980854547</v>
          </cell>
          <cell r="K15">
            <v>128445130.12382159</v>
          </cell>
          <cell r="L15">
            <v>76812538.853463009</v>
          </cell>
          <cell r="M15">
            <v>64390595.717311062</v>
          </cell>
          <cell r="N15">
            <v>89172075.611429721</v>
          </cell>
          <cell r="O15">
            <v>358820340.30602539</v>
          </cell>
          <cell r="Q15">
            <v>0</v>
          </cell>
          <cell r="R15">
            <v>0</v>
          </cell>
          <cell r="S15">
            <v>1</v>
          </cell>
          <cell r="U15">
            <v>-128445130.12382159</v>
          </cell>
          <cell r="V15">
            <v>-76812538.853463009</v>
          </cell>
          <cell r="W15">
            <v>0</v>
          </cell>
          <cell r="Y15">
            <v>0</v>
          </cell>
          <cell r="Z15">
            <v>0</v>
          </cell>
          <cell r="AA15">
            <v>64390595.717311062</v>
          </cell>
          <cell r="AB15">
            <v>89172075.611429721</v>
          </cell>
          <cell r="AD15">
            <v>153562671.32874078</v>
          </cell>
          <cell r="AF15">
            <v>9627095.9849410318</v>
          </cell>
          <cell r="AG15">
            <v>63</v>
          </cell>
          <cell r="AH15">
            <v>53296238.561451539</v>
          </cell>
          <cell r="AI15">
            <v>62923334.546392575</v>
          </cell>
          <cell r="AK15">
            <v>0</v>
          </cell>
          <cell r="AL15">
            <v>85549407.070613414</v>
          </cell>
          <cell r="AM15">
            <v>85549407.070613414</v>
          </cell>
          <cell r="AO15">
            <v>1</v>
          </cell>
          <cell r="AQ15">
            <v>62923334.546392575</v>
          </cell>
          <cell r="AR15">
            <v>85549407.070613414</v>
          </cell>
          <cell r="AT15">
            <v>302035412.94574678</v>
          </cell>
          <cell r="AU15">
            <v>302035000</v>
          </cell>
        </row>
        <row r="16">
          <cell r="B16" t="str">
            <v>EC122</v>
          </cell>
          <cell r="C16" t="str">
            <v xml:space="preserve"> Mnquma</v>
          </cell>
          <cell r="D16">
            <v>12</v>
          </cell>
          <cell r="E16" t="str">
            <v>B4</v>
          </cell>
          <cell r="F16" t="str">
            <v>B</v>
          </cell>
          <cell r="G16">
            <v>63700.280201835179</v>
          </cell>
          <cell r="H16">
            <v>0.75539245179318948</v>
          </cell>
          <cell r="I16">
            <v>48118.710841577442</v>
          </cell>
          <cell r="K16">
            <v>133930890.59572926</v>
          </cell>
          <cell r="L16">
            <v>80093124.026158884</v>
          </cell>
          <cell r="M16">
            <v>67140652.371137455</v>
          </cell>
          <cell r="N16">
            <v>92980523.990247786</v>
          </cell>
          <cell r="O16">
            <v>374145190.98327339</v>
          </cell>
          <cell r="Q16">
            <v>0</v>
          </cell>
          <cell r="R16">
            <v>0</v>
          </cell>
          <cell r="S16">
            <v>1</v>
          </cell>
          <cell r="U16">
            <v>-133930890.59572926</v>
          </cell>
          <cell r="V16">
            <v>-80093124.026158884</v>
          </cell>
          <cell r="W16">
            <v>0</v>
          </cell>
          <cell r="Y16">
            <v>0</v>
          </cell>
          <cell r="Z16">
            <v>0</v>
          </cell>
          <cell r="AA16">
            <v>67140652.371137455</v>
          </cell>
          <cell r="AB16">
            <v>92980523.990247786</v>
          </cell>
          <cell r="AD16">
            <v>160121176.36138523</v>
          </cell>
          <cell r="AF16">
            <v>9627095.9849410318</v>
          </cell>
          <cell r="AG16">
            <v>63</v>
          </cell>
          <cell r="AH16">
            <v>53296238.561451539</v>
          </cell>
          <cell r="AI16">
            <v>62923334.546392575</v>
          </cell>
          <cell r="AK16">
            <v>0</v>
          </cell>
          <cell r="AL16">
            <v>92193959.914609447</v>
          </cell>
          <cell r="AM16">
            <v>92193959.914609447</v>
          </cell>
          <cell r="AO16">
            <v>1</v>
          </cell>
          <cell r="AQ16">
            <v>62923334.546392575</v>
          </cell>
          <cell r="AR16">
            <v>92193959.914609447</v>
          </cell>
          <cell r="AT16">
            <v>315238470.82238722</v>
          </cell>
          <cell r="AU16">
            <v>315238000</v>
          </cell>
        </row>
        <row r="17">
          <cell r="B17" t="str">
            <v>EC123</v>
          </cell>
          <cell r="C17" t="str">
            <v xml:space="preserve"> Great Kei</v>
          </cell>
          <cell r="D17">
            <v>13</v>
          </cell>
          <cell r="E17" t="str">
            <v>B3</v>
          </cell>
          <cell r="F17" t="str">
            <v>B</v>
          </cell>
          <cell r="G17">
            <v>8774</v>
          </cell>
          <cell r="H17">
            <v>0.71711907651842022</v>
          </cell>
          <cell r="I17">
            <v>6292.0027773726188</v>
          </cell>
          <cell r="K17">
            <v>17512803.665475164</v>
          </cell>
          <cell r="L17">
            <v>10472977.143552268</v>
          </cell>
          <cell r="M17">
            <v>8779311.9101766348</v>
          </cell>
          <cell r="N17">
            <v>12158133.602421794</v>
          </cell>
          <cell r="O17">
            <v>48923226.321625859</v>
          </cell>
          <cell r="Q17">
            <v>0</v>
          </cell>
          <cell r="R17">
            <v>0</v>
          </cell>
          <cell r="S17">
            <v>1</v>
          </cell>
          <cell r="U17">
            <v>-17512803.665475164</v>
          </cell>
          <cell r="V17">
            <v>-10472977.143552268</v>
          </cell>
          <cell r="W17">
            <v>0</v>
          </cell>
          <cell r="Y17">
            <v>0</v>
          </cell>
          <cell r="Z17">
            <v>0</v>
          </cell>
          <cell r="AA17">
            <v>8779311.9101766348</v>
          </cell>
          <cell r="AB17">
            <v>12158133.602421794</v>
          </cell>
          <cell r="AD17">
            <v>20937445.512598429</v>
          </cell>
          <cell r="AF17">
            <v>9627095.9849410318</v>
          </cell>
          <cell r="AG17">
            <v>13</v>
          </cell>
          <cell r="AH17">
            <v>10997636.528553491</v>
          </cell>
          <cell r="AI17">
            <v>20624732.513494521</v>
          </cell>
          <cell r="AK17">
            <v>0</v>
          </cell>
          <cell r="AL17">
            <v>12698685.182039104</v>
          </cell>
          <cell r="AM17">
            <v>12698685.182039104</v>
          </cell>
          <cell r="AO17">
            <v>0.89564177378189402</v>
          </cell>
          <cell r="AQ17">
            <v>18472372.012163334</v>
          </cell>
          <cell r="AR17">
            <v>11373472.921139358</v>
          </cell>
          <cell r="AT17">
            <v>50783290.445901126</v>
          </cell>
          <cell r="AU17">
            <v>50783000</v>
          </cell>
        </row>
        <row r="18">
          <cell r="B18" t="str">
            <v>EC124</v>
          </cell>
          <cell r="C18" t="str">
            <v xml:space="preserve"> Amahlathi</v>
          </cell>
          <cell r="D18">
            <v>14</v>
          </cell>
          <cell r="E18" t="str">
            <v>B3</v>
          </cell>
          <cell r="F18" t="str">
            <v>B</v>
          </cell>
          <cell r="G18">
            <v>24577</v>
          </cell>
          <cell r="H18">
            <v>0.7353831853754037</v>
          </cell>
          <cell r="I18">
            <v>18073.512546971298</v>
          </cell>
          <cell r="K18">
            <v>50304789.743398711</v>
          </cell>
          <cell r="L18">
            <v>30083185.037495419</v>
          </cell>
          <cell r="M18">
            <v>25218203.102670878</v>
          </cell>
          <cell r="N18">
            <v>34923725.876497716</v>
          </cell>
          <cell r="O18">
            <v>140529903.76006272</v>
          </cell>
          <cell r="Q18">
            <v>0</v>
          </cell>
          <cell r="R18">
            <v>0</v>
          </cell>
          <cell r="S18">
            <v>1</v>
          </cell>
          <cell r="U18">
            <v>-50304789.743398711</v>
          </cell>
          <cell r="V18">
            <v>-30083185.037495419</v>
          </cell>
          <cell r="W18">
            <v>0</v>
          </cell>
          <cell r="Y18">
            <v>0</v>
          </cell>
          <cell r="Z18">
            <v>0</v>
          </cell>
          <cell r="AA18">
            <v>25218203.102670878</v>
          </cell>
          <cell r="AB18">
            <v>34923725.876497716</v>
          </cell>
          <cell r="AD18">
            <v>60141928.979168594</v>
          </cell>
          <cell r="AF18">
            <v>9627095.9849410318</v>
          </cell>
          <cell r="AG18">
            <v>30</v>
          </cell>
          <cell r="AH18">
            <v>25379161.219738826</v>
          </cell>
          <cell r="AI18">
            <v>35006257.204679862</v>
          </cell>
          <cell r="AK18">
            <v>0</v>
          </cell>
          <cell r="AL18">
            <v>35570502.133459657</v>
          </cell>
          <cell r="AM18">
            <v>35570502.133459657</v>
          </cell>
          <cell r="AO18">
            <v>0.94631133535514611</v>
          </cell>
          <cell r="AQ18">
            <v>33126818.001146305</v>
          </cell>
          <cell r="AR18">
            <v>33660769.373167284</v>
          </cell>
          <cell r="AT18">
            <v>126929516.35348219</v>
          </cell>
          <cell r="AU18">
            <v>126930000</v>
          </cell>
        </row>
        <row r="19">
          <cell r="B19" t="str">
            <v>EC126</v>
          </cell>
          <cell r="C19" t="str">
            <v xml:space="preserve"> Ngqushwa</v>
          </cell>
          <cell r="D19">
            <v>15</v>
          </cell>
          <cell r="E19" t="str">
            <v>B4</v>
          </cell>
          <cell r="F19" t="str">
            <v>B</v>
          </cell>
          <cell r="G19">
            <v>17149</v>
          </cell>
          <cell r="H19">
            <v>0.79495786481945607</v>
          </cell>
          <cell r="I19">
            <v>13632.732423788852</v>
          </cell>
          <cell r="K19">
            <v>37944574.217347436</v>
          </cell>
          <cell r="L19">
            <v>22691549.913479842</v>
          </cell>
          <cell r="M19">
            <v>19021925.827311616</v>
          </cell>
          <cell r="N19">
            <v>26342738.240764853</v>
          </cell>
          <cell r="O19">
            <v>106000788.19890375</v>
          </cell>
          <cell r="Q19">
            <v>0</v>
          </cell>
          <cell r="R19">
            <v>0</v>
          </cell>
          <cell r="S19">
            <v>1</v>
          </cell>
          <cell r="U19">
            <v>-37944574.217347436</v>
          </cell>
          <cell r="V19">
            <v>-22691549.913479842</v>
          </cell>
          <cell r="W19">
            <v>0</v>
          </cell>
          <cell r="Y19">
            <v>0</v>
          </cell>
          <cell r="Z19">
            <v>0</v>
          </cell>
          <cell r="AA19">
            <v>19021925.827311616</v>
          </cell>
          <cell r="AB19">
            <v>26342738.240764853</v>
          </cell>
          <cell r="AD19">
            <v>45364664.068076469</v>
          </cell>
          <cell r="AF19">
            <v>9627095.9849410318</v>
          </cell>
          <cell r="AG19">
            <v>23</v>
          </cell>
          <cell r="AH19">
            <v>19457356.9351331</v>
          </cell>
          <cell r="AI19">
            <v>29084452.920074131</v>
          </cell>
          <cell r="AK19">
            <v>0</v>
          </cell>
          <cell r="AL19">
            <v>24819894.254249897</v>
          </cell>
          <cell r="AM19">
            <v>24819894.254249897</v>
          </cell>
          <cell r="AO19">
            <v>1</v>
          </cell>
          <cell r="AQ19">
            <v>29084452.920074131</v>
          </cell>
          <cell r="AR19">
            <v>24819894.254249897</v>
          </cell>
          <cell r="AT19">
            <v>99269011.242400497</v>
          </cell>
          <cell r="AU19">
            <v>99269000</v>
          </cell>
        </row>
        <row r="20">
          <cell r="B20" t="str">
            <v>EC129</v>
          </cell>
          <cell r="C20" t="str">
            <v xml:space="preserve"> Raymond Mhlaba</v>
          </cell>
          <cell r="D20">
            <v>16</v>
          </cell>
          <cell r="E20" t="str">
            <v>B3</v>
          </cell>
          <cell r="F20" t="str">
            <v>B</v>
          </cell>
          <cell r="G20">
            <v>41320.721915845585</v>
          </cell>
          <cell r="H20">
            <v>0.7419386659521493</v>
          </cell>
          <cell r="I20">
            <v>30657.441294422213</v>
          </cell>
          <cell r="K20">
            <v>85330183.293282315</v>
          </cell>
          <cell r="L20">
            <v>51029011.479609042</v>
          </cell>
          <cell r="M20">
            <v>42776719.7528245</v>
          </cell>
          <cell r="N20">
            <v>59239844.665426835</v>
          </cell>
          <cell r="O20">
            <v>238375759.19114268</v>
          </cell>
          <cell r="Q20">
            <v>0</v>
          </cell>
          <cell r="R20">
            <v>0</v>
          </cell>
          <cell r="S20">
            <v>1</v>
          </cell>
          <cell r="U20">
            <v>-85330183.293282315</v>
          </cell>
          <cell r="V20">
            <v>-51029011.479609042</v>
          </cell>
          <cell r="W20">
            <v>0</v>
          </cell>
          <cell r="Y20">
            <v>0</v>
          </cell>
          <cell r="Z20">
            <v>0</v>
          </cell>
          <cell r="AA20">
            <v>42776719.7528245</v>
          </cell>
          <cell r="AB20">
            <v>59239844.665426835</v>
          </cell>
          <cell r="AD20">
            <v>102016564.41825134</v>
          </cell>
          <cell r="AF20">
            <v>9627095.9849410318</v>
          </cell>
          <cell r="AG20">
            <v>45</v>
          </cell>
          <cell r="AH20">
            <v>38068741.829608239</v>
          </cell>
          <cell r="AI20">
            <v>47695837.814549267</v>
          </cell>
          <cell r="AK20">
            <v>0</v>
          </cell>
          <cell r="AL20">
            <v>59803833.953032456</v>
          </cell>
          <cell r="AM20">
            <v>59803833.953032456</v>
          </cell>
          <cell r="AO20">
            <v>0.98996712464158276</v>
          </cell>
          <cell r="AQ20">
            <v>47217311.418640614</v>
          </cell>
          <cell r="AR20">
            <v>59203829.541026197</v>
          </cell>
          <cell r="AT20">
            <v>208437705.37791815</v>
          </cell>
          <cell r="AU20">
            <v>208438000</v>
          </cell>
        </row>
        <row r="21">
          <cell r="B21" t="str">
            <v>DC12</v>
          </cell>
          <cell r="C21" t="str">
            <v>Amathole District Municipality</v>
          </cell>
          <cell r="D21">
            <v>17</v>
          </cell>
          <cell r="E21" t="str">
            <v>C2</v>
          </cell>
          <cell r="F21" t="str">
            <v>C</v>
          </cell>
          <cell r="G21">
            <v>214630.31043404239</v>
          </cell>
          <cell r="H21">
            <v>0</v>
          </cell>
          <cell r="I21">
            <v>0</v>
          </cell>
          <cell r="K21">
            <v>0</v>
          </cell>
          <cell r="L21">
            <v>0</v>
          </cell>
          <cell r="M21">
            <v>0</v>
          </cell>
          <cell r="N21">
            <v>0</v>
          </cell>
          <cell r="O21">
            <v>0</v>
          </cell>
          <cell r="Q21">
            <v>1</v>
          </cell>
          <cell r="R21">
            <v>1</v>
          </cell>
          <cell r="S21">
            <v>0</v>
          </cell>
          <cell r="U21">
            <v>-453468371.63905454</v>
          </cell>
          <cell r="V21">
            <v>-271182386.45375848</v>
          </cell>
          <cell r="W21">
            <v>0</v>
          </cell>
          <cell r="Y21">
            <v>453468371.63905454</v>
          </cell>
          <cell r="Z21">
            <v>271182386.45375848</v>
          </cell>
          <cell r="AA21">
            <v>0</v>
          </cell>
          <cell r="AB21">
            <v>0</v>
          </cell>
          <cell r="AD21">
            <v>724650758.09281301</v>
          </cell>
          <cell r="AF21">
            <v>9627095.9849410318</v>
          </cell>
          <cell r="AG21">
            <v>47</v>
          </cell>
          <cell r="AH21">
            <v>39760685.910924166</v>
          </cell>
          <cell r="AI21">
            <v>49387781.895865202</v>
          </cell>
          <cell r="AK21">
            <v>34713278.877080448</v>
          </cell>
          <cell r="AL21">
            <v>0</v>
          </cell>
          <cell r="AM21">
            <v>34713278.877080448</v>
          </cell>
          <cell r="AO21">
            <v>0</v>
          </cell>
          <cell r="AQ21">
            <v>0</v>
          </cell>
          <cell r="AR21">
            <v>0</v>
          </cell>
          <cell r="AT21">
            <v>724650758.09281301</v>
          </cell>
          <cell r="AU21">
            <v>724651000</v>
          </cell>
        </row>
        <row r="22">
          <cell r="B22" t="str">
            <v>EC131</v>
          </cell>
          <cell r="C22" t="str">
            <v xml:space="preserve"> Inxuba Yethemba</v>
          </cell>
          <cell r="D22">
            <v>18</v>
          </cell>
          <cell r="E22" t="str">
            <v>B3</v>
          </cell>
          <cell r="F22" t="str">
            <v>B</v>
          </cell>
          <cell r="G22">
            <v>18797.07876766699</v>
          </cell>
          <cell r="H22">
            <v>0.59375184699793626</v>
          </cell>
          <cell r="I22">
            <v>11160.800236467967</v>
          </cell>
          <cell r="K22">
            <v>31064338.368342258</v>
          </cell>
          <cell r="L22">
            <v>18577042.94102215</v>
          </cell>
          <cell r="M22">
            <v>15572807.245969003</v>
          </cell>
          <cell r="N22">
            <v>21566185.710042052</v>
          </cell>
          <cell r="O22">
            <v>86780374.265375465</v>
          </cell>
          <cell r="Q22">
            <v>0</v>
          </cell>
          <cell r="R22">
            <v>0</v>
          </cell>
          <cell r="S22">
            <v>1</v>
          </cell>
          <cell r="U22">
            <v>-31064338.368342258</v>
          </cell>
          <cell r="V22">
            <v>-18577042.94102215</v>
          </cell>
          <cell r="W22">
            <v>0</v>
          </cell>
          <cell r="Y22">
            <v>0</v>
          </cell>
          <cell r="Z22">
            <v>0</v>
          </cell>
          <cell r="AA22">
            <v>15572807.245969003</v>
          </cell>
          <cell r="AB22">
            <v>21566185.710042052</v>
          </cell>
          <cell r="AD22">
            <v>37138992.956011057</v>
          </cell>
          <cell r="AF22">
            <v>9627095.9849410318</v>
          </cell>
          <cell r="AG22">
            <v>18</v>
          </cell>
          <cell r="AH22">
            <v>15227496.731843296</v>
          </cell>
          <cell r="AI22">
            <v>24854592.716784328</v>
          </cell>
          <cell r="AK22">
            <v>0</v>
          </cell>
          <cell r="AL22">
            <v>27205172.739069372</v>
          </cell>
          <cell r="AM22">
            <v>27205172.739069372</v>
          </cell>
          <cell r="AO22">
            <v>0.34389623044411832</v>
          </cell>
          <cell r="AQ22">
            <v>8547400.744525969</v>
          </cell>
          <cell r="AR22">
            <v>9355756.353547046</v>
          </cell>
          <cell r="AT22">
            <v>55042150.05408407</v>
          </cell>
          <cell r="AU22">
            <v>55042000</v>
          </cell>
        </row>
        <row r="23">
          <cell r="B23" t="str">
            <v>EC135</v>
          </cell>
          <cell r="C23" t="str">
            <v xml:space="preserve"> Intsika Yethu</v>
          </cell>
          <cell r="D23">
            <v>19</v>
          </cell>
          <cell r="E23" t="str">
            <v>B4</v>
          </cell>
          <cell r="F23" t="str">
            <v>B</v>
          </cell>
          <cell r="G23">
            <v>35851</v>
          </cell>
          <cell r="H23">
            <v>0.79573073119119342</v>
          </cell>
          <cell r="I23">
            <v>28527.742443935476</v>
          </cell>
          <cell r="K23">
            <v>79402500.303489253</v>
          </cell>
          <cell r="L23">
            <v>47484148.552337602</v>
          </cell>
          <cell r="M23">
            <v>39805123.72136578</v>
          </cell>
          <cell r="N23">
            <v>55124594.867658287</v>
          </cell>
          <cell r="O23">
            <v>221816367.44485092</v>
          </cell>
          <cell r="Q23">
            <v>0</v>
          </cell>
          <cell r="R23">
            <v>0</v>
          </cell>
          <cell r="S23">
            <v>1</v>
          </cell>
          <cell r="U23">
            <v>-79402500.303489253</v>
          </cell>
          <cell r="V23">
            <v>-47484148.552337602</v>
          </cell>
          <cell r="W23">
            <v>0</v>
          </cell>
          <cell r="Y23">
            <v>0</v>
          </cell>
          <cell r="Z23">
            <v>0</v>
          </cell>
          <cell r="AA23">
            <v>39805123.72136578</v>
          </cell>
          <cell r="AB23">
            <v>55124594.867658287</v>
          </cell>
          <cell r="AD23">
            <v>94929718.589024067</v>
          </cell>
          <cell r="AF23">
            <v>9627095.9849410318</v>
          </cell>
          <cell r="AG23">
            <v>42</v>
          </cell>
          <cell r="AH23">
            <v>35530825.70763436</v>
          </cell>
          <cell r="AI23">
            <v>45157921.692575395</v>
          </cell>
          <cell r="AK23">
            <v>0</v>
          </cell>
          <cell r="AL23">
            <v>51887458.680337809</v>
          </cell>
          <cell r="AM23">
            <v>51887458.680337809</v>
          </cell>
          <cell r="AO23">
            <v>1</v>
          </cell>
          <cell r="AQ23">
            <v>45157921.692575395</v>
          </cell>
          <cell r="AR23">
            <v>51887458.680337809</v>
          </cell>
          <cell r="AT23">
            <v>191975098.96193728</v>
          </cell>
          <cell r="AU23">
            <v>191975000</v>
          </cell>
        </row>
        <row r="24">
          <cell r="B24" t="str">
            <v>EC136</v>
          </cell>
          <cell r="C24" t="str">
            <v xml:space="preserve"> Emalahleni</v>
          </cell>
          <cell r="D24">
            <v>20</v>
          </cell>
          <cell r="E24" t="str">
            <v>B4</v>
          </cell>
          <cell r="F24" t="str">
            <v>B</v>
          </cell>
          <cell r="G24">
            <v>27069.500278999512</v>
          </cell>
          <cell r="H24">
            <v>0.7889676498991901</v>
          </cell>
          <cell r="I24">
            <v>21356.960019067716</v>
          </cell>
          <cell r="K24">
            <v>59443751.209136784</v>
          </cell>
          <cell r="L24">
            <v>35548451.272117071</v>
          </cell>
          <cell r="M24">
            <v>29799639.335007161</v>
          </cell>
          <cell r="N24">
            <v>41268381.855647199</v>
          </cell>
          <cell r="O24">
            <v>166060223.67190823</v>
          </cell>
          <cell r="Q24">
            <v>0</v>
          </cell>
          <cell r="R24">
            <v>0</v>
          </cell>
          <cell r="S24">
            <v>1</v>
          </cell>
          <cell r="U24">
            <v>-59443751.209136784</v>
          </cell>
          <cell r="V24">
            <v>-35548451.272117071</v>
          </cell>
          <cell r="W24">
            <v>0</v>
          </cell>
          <cell r="Y24">
            <v>0</v>
          </cell>
          <cell r="Z24">
            <v>0</v>
          </cell>
          <cell r="AA24">
            <v>29799639.335007161</v>
          </cell>
          <cell r="AB24">
            <v>41268381.855647199</v>
          </cell>
          <cell r="AD24">
            <v>71068021.190654367</v>
          </cell>
          <cell r="AF24">
            <v>9627095.9849410318</v>
          </cell>
          <cell r="AG24">
            <v>34</v>
          </cell>
          <cell r="AH24">
            <v>28763049.382370673</v>
          </cell>
          <cell r="AI24">
            <v>38390145.367311701</v>
          </cell>
          <cell r="AK24">
            <v>0</v>
          </cell>
          <cell r="AL24">
            <v>39177919.088002563</v>
          </cell>
          <cell r="AM24">
            <v>39177919.088002563</v>
          </cell>
          <cell r="AO24">
            <v>1</v>
          </cell>
          <cell r="AQ24">
            <v>38390145.367311701</v>
          </cell>
          <cell r="AR24">
            <v>39177919.088002563</v>
          </cell>
          <cell r="AT24">
            <v>148636085.64596862</v>
          </cell>
          <cell r="AU24">
            <v>148636000</v>
          </cell>
        </row>
        <row r="25">
          <cell r="B25" t="str">
            <v>EC137</v>
          </cell>
          <cell r="C25" t="str">
            <v xml:space="preserve"> Engcobo</v>
          </cell>
          <cell r="D25">
            <v>21</v>
          </cell>
          <cell r="E25" t="str">
            <v>B4</v>
          </cell>
          <cell r="F25" t="str">
            <v>B</v>
          </cell>
          <cell r="G25">
            <v>33245.643932012536</v>
          </cell>
          <cell r="H25">
            <v>0.79166700188180406</v>
          </cell>
          <cell r="I25">
            <v>26319.479257286355</v>
          </cell>
          <cell r="K25">
            <v>73256145.79637453</v>
          </cell>
          <cell r="L25">
            <v>43808516.055178806</v>
          </cell>
          <cell r="M25">
            <v>36723905.867318876</v>
          </cell>
          <cell r="N25">
            <v>50857533.996493042</v>
          </cell>
          <cell r="O25">
            <v>204646101.71536526</v>
          </cell>
          <cell r="Q25">
            <v>0</v>
          </cell>
          <cell r="R25">
            <v>0</v>
          </cell>
          <cell r="S25">
            <v>1</v>
          </cell>
          <cell r="U25">
            <v>-73256145.79637453</v>
          </cell>
          <cell r="V25">
            <v>-43808516.055178806</v>
          </cell>
          <cell r="W25">
            <v>0</v>
          </cell>
          <cell r="Y25">
            <v>0</v>
          </cell>
          <cell r="Z25">
            <v>0</v>
          </cell>
          <cell r="AA25">
            <v>36723905.867318876</v>
          </cell>
          <cell r="AB25">
            <v>50857533.996493042</v>
          </cell>
          <cell r="AD25">
            <v>87581439.86381191</v>
          </cell>
          <cell r="AF25">
            <v>9627095.9849410318</v>
          </cell>
          <cell r="AG25">
            <v>39</v>
          </cell>
          <cell r="AH25">
            <v>32992909.585660476</v>
          </cell>
          <cell r="AI25">
            <v>42620005.570601508</v>
          </cell>
          <cell r="AK25">
            <v>0</v>
          </cell>
          <cell r="AL25">
            <v>48116704.577934332</v>
          </cell>
          <cell r="AM25">
            <v>48116704.577934332</v>
          </cell>
          <cell r="AO25">
            <v>1</v>
          </cell>
          <cell r="AQ25">
            <v>42620005.570601508</v>
          </cell>
          <cell r="AR25">
            <v>48116704.577934332</v>
          </cell>
          <cell r="AT25">
            <v>178318150.01234776</v>
          </cell>
          <cell r="AU25">
            <v>178318000</v>
          </cell>
        </row>
        <row r="26">
          <cell r="B26" t="str">
            <v>EC138</v>
          </cell>
          <cell r="C26" t="str">
            <v xml:space="preserve"> Sakhisizwe</v>
          </cell>
          <cell r="D26">
            <v>22</v>
          </cell>
          <cell r="E26" t="str">
            <v>B3</v>
          </cell>
          <cell r="F26" t="str">
            <v>B</v>
          </cell>
          <cell r="G26">
            <v>14908.539900072521</v>
          </cell>
          <cell r="H26">
            <v>0.74114535646985247</v>
          </cell>
          <cell r="I26">
            <v>11049.395118684268</v>
          </cell>
          <cell r="K26">
            <v>30754259.682094477</v>
          </cell>
          <cell r="L26">
            <v>18391610.211014576</v>
          </cell>
          <cell r="M26">
            <v>15417362.260958765</v>
          </cell>
          <cell r="N26">
            <v>21350915.889933463</v>
          </cell>
          <cell r="O26">
            <v>85914148.044001281</v>
          </cell>
          <cell r="Q26">
            <v>0</v>
          </cell>
          <cell r="R26">
            <v>0</v>
          </cell>
          <cell r="S26">
            <v>1</v>
          </cell>
          <cell r="U26">
            <v>-30754259.682094477</v>
          </cell>
          <cell r="V26">
            <v>-18391610.211014576</v>
          </cell>
          <cell r="W26">
            <v>0</v>
          </cell>
          <cell r="Y26">
            <v>0</v>
          </cell>
          <cell r="Z26">
            <v>0</v>
          </cell>
          <cell r="AA26">
            <v>15417362.260958765</v>
          </cell>
          <cell r="AB26">
            <v>21350915.889933463</v>
          </cell>
          <cell r="AD26">
            <v>36768278.150892228</v>
          </cell>
          <cell r="AF26">
            <v>9627095.9849410318</v>
          </cell>
          <cell r="AG26">
            <v>17</v>
          </cell>
          <cell r="AH26">
            <v>14381524.691185337</v>
          </cell>
          <cell r="AI26">
            <v>24008620.676126368</v>
          </cell>
          <cell r="AK26">
            <v>0</v>
          </cell>
          <cell r="AL26">
            <v>21577257.204797089</v>
          </cell>
          <cell r="AM26">
            <v>21577257.204797089</v>
          </cell>
          <cell r="AO26">
            <v>1</v>
          </cell>
          <cell r="AQ26">
            <v>24008620.676126368</v>
          </cell>
          <cell r="AR26">
            <v>21577257.204797089</v>
          </cell>
          <cell r="AT26">
            <v>82354156.031815678</v>
          </cell>
          <cell r="AU26">
            <v>82354000</v>
          </cell>
        </row>
        <row r="27">
          <cell r="B27" t="str">
            <v>EC139</v>
          </cell>
          <cell r="C27" t="str">
            <v xml:space="preserve"> Enoch Mgijima</v>
          </cell>
          <cell r="D27">
            <v>23</v>
          </cell>
          <cell r="E27" t="str">
            <v>B2</v>
          </cell>
          <cell r="F27" t="str">
            <v>B</v>
          </cell>
          <cell r="G27">
            <v>66636.966980781304</v>
          </cell>
          <cell r="H27">
            <v>0.67353271615444466</v>
          </cell>
          <cell r="I27">
            <v>44882.177366859672</v>
          </cell>
          <cell r="K27">
            <v>124922506.88946223</v>
          </cell>
          <cell r="L27">
            <v>74705945.68177563</v>
          </cell>
          <cell r="M27">
            <v>62624675.839076824</v>
          </cell>
          <cell r="N27">
            <v>86726520.648761556</v>
          </cell>
          <cell r="O27">
            <v>348979649.05907625</v>
          </cell>
          <cell r="Q27">
            <v>0</v>
          </cell>
          <cell r="R27">
            <v>0</v>
          </cell>
          <cell r="S27">
            <v>1</v>
          </cell>
          <cell r="U27">
            <v>-124922506.88946223</v>
          </cell>
          <cell r="V27">
            <v>-74705945.68177563</v>
          </cell>
          <cell r="W27">
            <v>0</v>
          </cell>
          <cell r="Y27">
            <v>0</v>
          </cell>
          <cell r="Z27">
            <v>0</v>
          </cell>
          <cell r="AA27">
            <v>62624675.839076824</v>
          </cell>
          <cell r="AB27">
            <v>86726520.648761556</v>
          </cell>
          <cell r="AD27">
            <v>149351196.48783839</v>
          </cell>
          <cell r="AF27">
            <v>9627095.9849410318</v>
          </cell>
          <cell r="AG27">
            <v>68</v>
          </cell>
          <cell r="AH27">
            <v>57526098.764741346</v>
          </cell>
          <cell r="AI27">
            <v>67153194.749682382</v>
          </cell>
          <cell r="AK27">
            <v>0</v>
          </cell>
          <cell r="AL27">
            <v>96444251.786514312</v>
          </cell>
          <cell r="AM27">
            <v>96444251.786514312</v>
          </cell>
          <cell r="AO27">
            <v>0.57215670507818506</v>
          </cell>
          <cell r="AQ27">
            <v>38422150.643451944</v>
          </cell>
          <cell r="AR27">
            <v>55181225.325902894</v>
          </cell>
          <cell r="AT27">
            <v>242954572.45719323</v>
          </cell>
          <cell r="AU27">
            <v>242955000</v>
          </cell>
        </row>
        <row r="28">
          <cell r="B28" t="str">
            <v>DC13</v>
          </cell>
          <cell r="C28" t="str">
            <v xml:space="preserve"> Chris Hani District Municipality</v>
          </cell>
          <cell r="D28">
            <v>24</v>
          </cell>
          <cell r="E28" t="str">
            <v>C2</v>
          </cell>
          <cell r="F28" t="str">
            <v>C</v>
          </cell>
          <cell r="G28">
            <v>196508.72985953285</v>
          </cell>
          <cell r="H28">
            <v>0</v>
          </cell>
          <cell r="I28">
            <v>0</v>
          </cell>
          <cell r="K28">
            <v>0</v>
          </cell>
          <cell r="L28">
            <v>0</v>
          </cell>
          <cell r="M28">
            <v>0</v>
          </cell>
          <cell r="N28">
            <v>0</v>
          </cell>
          <cell r="O28">
            <v>0</v>
          </cell>
          <cell r="Q28">
            <v>1</v>
          </cell>
          <cell r="R28">
            <v>1</v>
          </cell>
          <cell r="S28">
            <v>0</v>
          </cell>
          <cell r="U28">
            <v>-398843502.24889952</v>
          </cell>
          <cell r="V28">
            <v>-238515714.71344584</v>
          </cell>
          <cell r="W28">
            <v>0</v>
          </cell>
          <cell r="Y28">
            <v>398843502.24889952</v>
          </cell>
          <cell r="Z28">
            <v>238515714.71344584</v>
          </cell>
          <cell r="AA28">
            <v>0</v>
          </cell>
          <cell r="AB28">
            <v>0</v>
          </cell>
          <cell r="AD28">
            <v>637359216.96234536</v>
          </cell>
          <cell r="AF28">
            <v>9627095.9849410318</v>
          </cell>
          <cell r="AG28">
            <v>42</v>
          </cell>
          <cell r="AH28">
            <v>35530825.70763436</v>
          </cell>
          <cell r="AI28">
            <v>45157921.692575395</v>
          </cell>
          <cell r="AK28">
            <v>31782381.191174388</v>
          </cell>
          <cell r="AL28">
            <v>0</v>
          </cell>
          <cell r="AM28">
            <v>31782381.191174388</v>
          </cell>
          <cell r="AO28">
            <v>0.759925286426817</v>
          </cell>
          <cell r="AQ28">
            <v>34316646.576670133</v>
          </cell>
          <cell r="AR28">
            <v>24152235.130029477</v>
          </cell>
          <cell r="AT28">
            <v>695828098.66904497</v>
          </cell>
          <cell r="AU28">
            <v>695828000</v>
          </cell>
        </row>
        <row r="29">
          <cell r="B29" t="str">
            <v>EC141</v>
          </cell>
          <cell r="C29" t="str">
            <v xml:space="preserve"> Elundini</v>
          </cell>
          <cell r="D29">
            <v>25</v>
          </cell>
          <cell r="E29" t="str">
            <v>B4</v>
          </cell>
          <cell r="F29" t="str">
            <v>B</v>
          </cell>
          <cell r="G29">
            <v>36245.693926413594</v>
          </cell>
          <cell r="H29">
            <v>0.80521013166077915</v>
          </cell>
          <cell r="I29">
            <v>29185.399978623795</v>
          </cell>
          <cell r="K29">
            <v>81232986.985017121</v>
          </cell>
          <cell r="L29">
            <v>48578813.092830986</v>
          </cell>
          <cell r="M29">
            <v>40722761.686795533</v>
          </cell>
          <cell r="N29">
            <v>56395396.622567676</v>
          </cell>
          <cell r="O29">
            <v>226929958.38721132</v>
          </cell>
          <cell r="Q29">
            <v>0</v>
          </cell>
          <cell r="R29">
            <v>0</v>
          </cell>
          <cell r="S29">
            <v>1</v>
          </cell>
          <cell r="U29">
            <v>-81232986.985017121</v>
          </cell>
          <cell r="V29">
            <v>-48578813.092830986</v>
          </cell>
          <cell r="W29">
            <v>0</v>
          </cell>
          <cell r="Y29">
            <v>0</v>
          </cell>
          <cell r="Z29">
            <v>0</v>
          </cell>
          <cell r="AA29">
            <v>40722761.686795533</v>
          </cell>
          <cell r="AB29">
            <v>56395396.622567676</v>
          </cell>
          <cell r="AD29">
            <v>97118158.309363216</v>
          </cell>
          <cell r="AF29">
            <v>9627095.9849410318</v>
          </cell>
          <cell r="AG29">
            <v>34</v>
          </cell>
          <cell r="AH29">
            <v>28763049.382370673</v>
          </cell>
          <cell r="AI29">
            <v>38390145.367311701</v>
          </cell>
          <cell r="AK29">
            <v>0</v>
          </cell>
          <cell r="AL29">
            <v>52458702.573065087</v>
          </cell>
          <cell r="AM29">
            <v>52458702.573065087</v>
          </cell>
          <cell r="AO29">
            <v>1</v>
          </cell>
          <cell r="AQ29">
            <v>38390145.367311701</v>
          </cell>
          <cell r="AR29">
            <v>52458702.573065087</v>
          </cell>
          <cell r="AT29">
            <v>187967006.24974</v>
          </cell>
          <cell r="AU29">
            <v>187967000</v>
          </cell>
        </row>
        <row r="30">
          <cell r="B30" t="str">
            <v>EC142</v>
          </cell>
          <cell r="C30" t="str">
            <v xml:space="preserve"> Senqu</v>
          </cell>
          <cell r="D30">
            <v>26</v>
          </cell>
          <cell r="E30" t="str">
            <v>B4</v>
          </cell>
          <cell r="F30" t="str">
            <v>B</v>
          </cell>
          <cell r="G30">
            <v>35852.039106088567</v>
          </cell>
          <cell r="H30">
            <v>0.78287727845581612</v>
          </cell>
          <cell r="I30">
            <v>28067.746802466107</v>
          </cell>
          <cell r="K30">
            <v>78122174.524708956</v>
          </cell>
          <cell r="L30">
            <v>46718490.30174572</v>
          </cell>
          <cell r="M30">
            <v>39163285.922389522</v>
          </cell>
          <cell r="N30">
            <v>54235738.224805422</v>
          </cell>
          <cell r="O30">
            <v>218239688.97364962</v>
          </cell>
          <cell r="Q30">
            <v>0</v>
          </cell>
          <cell r="R30">
            <v>0</v>
          </cell>
          <cell r="S30">
            <v>1</v>
          </cell>
          <cell r="U30">
            <v>-78122174.524708956</v>
          </cell>
          <cell r="V30">
            <v>-46718490.30174572</v>
          </cell>
          <cell r="W30">
            <v>0</v>
          </cell>
          <cell r="Y30">
            <v>0</v>
          </cell>
          <cell r="Z30">
            <v>0</v>
          </cell>
          <cell r="AA30">
            <v>39163285.922389522</v>
          </cell>
          <cell r="AB30">
            <v>54235738.224805422</v>
          </cell>
          <cell r="AD30">
            <v>93399024.147194952</v>
          </cell>
          <cell r="AF30">
            <v>9627095.9849410318</v>
          </cell>
          <cell r="AG30">
            <v>34</v>
          </cell>
          <cell r="AH30">
            <v>28763049.382370673</v>
          </cell>
          <cell r="AI30">
            <v>38390145.367311701</v>
          </cell>
          <cell r="AK30">
            <v>0</v>
          </cell>
          <cell r="AL30">
            <v>51888962.587459922</v>
          </cell>
          <cell r="AM30">
            <v>51888962.587459922</v>
          </cell>
          <cell r="AO30">
            <v>1</v>
          </cell>
          <cell r="AQ30">
            <v>38390145.367311701</v>
          </cell>
          <cell r="AR30">
            <v>51888962.587459922</v>
          </cell>
          <cell r="AT30">
            <v>183678132.10196656</v>
          </cell>
          <cell r="AU30">
            <v>183678000</v>
          </cell>
        </row>
        <row r="31">
          <cell r="B31" t="str">
            <v>EC145</v>
          </cell>
          <cell r="C31" t="str">
            <v xml:space="preserve"> Walter Sisulu</v>
          </cell>
          <cell r="D31">
            <v>27</v>
          </cell>
          <cell r="E31" t="str">
            <v>B3</v>
          </cell>
          <cell r="F31" t="str">
            <v>B</v>
          </cell>
          <cell r="G31">
            <v>25689.534791681337</v>
          </cell>
          <cell r="H31">
            <v>0.62263945816908506</v>
          </cell>
          <cell r="I31">
            <v>15995.318023308328</v>
          </cell>
          <cell r="K31">
            <v>44520460.975703388</v>
          </cell>
          <cell r="L31">
            <v>26624050.558971509</v>
          </cell>
          <cell r="M31">
            <v>22318471.716843855</v>
          </cell>
          <cell r="N31">
            <v>30907998.680479765</v>
          </cell>
          <cell r="O31">
            <v>124370981.93199852</v>
          </cell>
          <cell r="Q31">
            <v>0</v>
          </cell>
          <cell r="R31">
            <v>0</v>
          </cell>
          <cell r="S31">
            <v>1</v>
          </cell>
          <cell r="U31">
            <v>-44520460.975703388</v>
          </cell>
          <cell r="V31">
            <v>-26624050.558971509</v>
          </cell>
          <cell r="W31">
            <v>0</v>
          </cell>
          <cell r="Y31">
            <v>0</v>
          </cell>
          <cell r="Z31">
            <v>0</v>
          </cell>
          <cell r="AA31">
            <v>22318471.716843855</v>
          </cell>
          <cell r="AB31">
            <v>30907998.680479765</v>
          </cell>
          <cell r="AD31">
            <v>53226470.397323623</v>
          </cell>
          <cell r="AF31">
            <v>9627095.9849410318</v>
          </cell>
          <cell r="AG31">
            <v>22</v>
          </cell>
          <cell r="AH31">
            <v>18611384.89447514</v>
          </cell>
          <cell r="AI31">
            <v>28238480.879416171</v>
          </cell>
          <cell r="AK31">
            <v>0</v>
          </cell>
          <cell r="AL31">
            <v>37180683.245110765</v>
          </cell>
          <cell r="AM31">
            <v>37180683.245110765</v>
          </cell>
          <cell r="AO31">
            <v>0.3741228235529932</v>
          </cell>
          <cell r="AQ31">
            <v>10564660.199454388</v>
          </cell>
          <cell r="AR31">
            <v>13910142.197290305</v>
          </cell>
          <cell r="AT31">
            <v>77701272.794068307</v>
          </cell>
          <cell r="AU31">
            <v>77701000</v>
          </cell>
        </row>
        <row r="32">
          <cell r="B32" t="str">
            <v>DC14</v>
          </cell>
          <cell r="C32" t="str">
            <v xml:space="preserve"> Joe Gqabi District Municipality</v>
          </cell>
          <cell r="D32">
            <v>28</v>
          </cell>
          <cell r="E32" t="str">
            <v>C2</v>
          </cell>
          <cell r="F32" t="str">
            <v>C</v>
          </cell>
          <cell r="G32">
            <v>97787.267824183495</v>
          </cell>
          <cell r="H32">
            <v>0</v>
          </cell>
          <cell r="I32">
            <v>0</v>
          </cell>
          <cell r="K32">
            <v>0</v>
          </cell>
          <cell r="L32">
            <v>0</v>
          </cell>
          <cell r="M32">
            <v>0</v>
          </cell>
          <cell r="N32">
            <v>0</v>
          </cell>
          <cell r="O32">
            <v>0</v>
          </cell>
          <cell r="Q32">
            <v>1</v>
          </cell>
          <cell r="R32">
            <v>1</v>
          </cell>
          <cell r="S32">
            <v>0</v>
          </cell>
          <cell r="U32">
            <v>-203875622.48542947</v>
          </cell>
          <cell r="V32">
            <v>-121921353.95354821</v>
          </cell>
          <cell r="W32">
            <v>0</v>
          </cell>
          <cell r="Y32">
            <v>203875622.48542947</v>
          </cell>
          <cell r="Z32">
            <v>121921353.95354821</v>
          </cell>
          <cell r="AA32">
            <v>0</v>
          </cell>
          <cell r="AB32">
            <v>0</v>
          </cell>
          <cell r="AD32">
            <v>325796976.43897766</v>
          </cell>
          <cell r="AF32">
            <v>9627095.9849410318</v>
          </cell>
          <cell r="AG32">
            <v>25</v>
          </cell>
          <cell r="AH32">
            <v>21149301.016449023</v>
          </cell>
          <cell r="AI32">
            <v>30776397.001390055</v>
          </cell>
          <cell r="AK32">
            <v>15815644.545935646</v>
          </cell>
          <cell r="AL32">
            <v>0</v>
          </cell>
          <cell r="AM32">
            <v>15815644.545935646</v>
          </cell>
          <cell r="AO32">
            <v>0.8354866273397743</v>
          </cell>
          <cell r="AQ32">
            <v>25713268.132361319</v>
          </cell>
          <cell r="AR32">
            <v>13213759.520888468</v>
          </cell>
          <cell r="AT32">
            <v>364724004.09222746</v>
          </cell>
          <cell r="AU32">
            <v>364724000</v>
          </cell>
        </row>
        <row r="33">
          <cell r="B33" t="str">
            <v>EC153</v>
          </cell>
          <cell r="C33" t="str">
            <v xml:space="preserve"> Ngquza Hill</v>
          </cell>
          <cell r="D33">
            <v>29</v>
          </cell>
          <cell r="E33" t="str">
            <v>B4</v>
          </cell>
          <cell r="F33" t="str">
            <v>B</v>
          </cell>
          <cell r="G33">
            <v>63963.651494504767</v>
          </cell>
          <cell r="H33">
            <v>0.77433533869667692</v>
          </cell>
          <cell r="I33">
            <v>49529.315744273554</v>
          </cell>
          <cell r="K33">
            <v>137857088.27626961</v>
          </cell>
          <cell r="L33">
            <v>82441062.103625551</v>
          </cell>
          <cell r="M33">
            <v>69108887.424581736</v>
          </cell>
          <cell r="N33">
            <v>95706257.5084984</v>
          </cell>
          <cell r="O33">
            <v>385113295.31297529</v>
          </cell>
          <cell r="Q33">
            <v>0</v>
          </cell>
          <cell r="R33">
            <v>0</v>
          </cell>
          <cell r="S33">
            <v>1</v>
          </cell>
          <cell r="U33">
            <v>-137857088.27626961</v>
          </cell>
          <cell r="V33">
            <v>-82441062.103625551</v>
          </cell>
          <cell r="W33">
            <v>0</v>
          </cell>
          <cell r="Y33">
            <v>0</v>
          </cell>
          <cell r="Z33">
            <v>0</v>
          </cell>
          <cell r="AA33">
            <v>69108887.424581736</v>
          </cell>
          <cell r="AB33">
            <v>95706257.5084984</v>
          </cell>
          <cell r="AD33">
            <v>164815144.93308014</v>
          </cell>
          <cell r="AF33">
            <v>9627095.9849410318</v>
          </cell>
          <cell r="AG33">
            <v>64</v>
          </cell>
          <cell r="AH33">
            <v>54142210.602109499</v>
          </cell>
          <cell r="AI33">
            <v>63769306.587050527</v>
          </cell>
          <cell r="AK33">
            <v>0</v>
          </cell>
          <cell r="AL33">
            <v>92575139.437244251</v>
          </cell>
          <cell r="AM33">
            <v>92575139.437244251</v>
          </cell>
          <cell r="AO33">
            <v>1</v>
          </cell>
          <cell r="AQ33">
            <v>63769306.587050527</v>
          </cell>
          <cell r="AR33">
            <v>92575139.437244251</v>
          </cell>
          <cell r="AT33">
            <v>321159590.95737493</v>
          </cell>
          <cell r="AU33">
            <v>321160000</v>
          </cell>
        </row>
        <row r="34">
          <cell r="B34" t="str">
            <v>EC154</v>
          </cell>
          <cell r="C34" t="str">
            <v xml:space="preserve"> Port St Johns</v>
          </cell>
          <cell r="D34">
            <v>30</v>
          </cell>
          <cell r="E34" t="str">
            <v>B4</v>
          </cell>
          <cell r="F34" t="str">
            <v>B</v>
          </cell>
          <cell r="G34">
            <v>35263.670507779738</v>
          </cell>
          <cell r="H34">
            <v>0.81371617822517739</v>
          </cell>
          <cell r="I34">
            <v>28694.61919578243</v>
          </cell>
          <cell r="K34">
            <v>79866975.589790434</v>
          </cell>
          <cell r="L34">
            <v>47761913.275228135</v>
          </cell>
          <cell r="M34">
            <v>40037968.986515731</v>
          </cell>
          <cell r="N34">
            <v>55447053.378228217</v>
          </cell>
          <cell r="O34">
            <v>223113911.22976252</v>
          </cell>
          <cell r="Q34">
            <v>0</v>
          </cell>
          <cell r="R34">
            <v>0</v>
          </cell>
          <cell r="S34">
            <v>1</v>
          </cell>
          <cell r="U34">
            <v>-79866975.589790434</v>
          </cell>
          <cell r="V34">
            <v>-47761913.275228135</v>
          </cell>
          <cell r="W34">
            <v>0</v>
          </cell>
          <cell r="Y34">
            <v>0</v>
          </cell>
          <cell r="Z34">
            <v>0</v>
          </cell>
          <cell r="AA34">
            <v>40037968.986515731</v>
          </cell>
          <cell r="AB34">
            <v>55447053.378228217</v>
          </cell>
          <cell r="AD34">
            <v>95485022.364743948</v>
          </cell>
          <cell r="AF34">
            <v>9627095.9849410318</v>
          </cell>
          <cell r="AG34">
            <v>39</v>
          </cell>
          <cell r="AH34">
            <v>32992909.585660476</v>
          </cell>
          <cell r="AI34">
            <v>42620005.570601508</v>
          </cell>
          <cell r="AK34">
            <v>0</v>
          </cell>
          <cell r="AL34">
            <v>51037411.686967395</v>
          </cell>
          <cell r="AM34">
            <v>51037411.686967395</v>
          </cell>
          <cell r="AO34">
            <v>1</v>
          </cell>
          <cell r="AQ34">
            <v>42620005.570601508</v>
          </cell>
          <cell r="AR34">
            <v>51037411.686967395</v>
          </cell>
          <cell r="AT34">
            <v>189142439.62231284</v>
          </cell>
          <cell r="AU34">
            <v>189142000</v>
          </cell>
        </row>
        <row r="35">
          <cell r="B35" t="str">
            <v>EC155</v>
          </cell>
          <cell r="C35" t="str">
            <v xml:space="preserve"> Nyandeni</v>
          </cell>
          <cell r="D35">
            <v>31</v>
          </cell>
          <cell r="E35" t="str">
            <v>B4</v>
          </cell>
          <cell r="F35" t="str">
            <v>B</v>
          </cell>
          <cell r="G35">
            <v>63526.330877019333</v>
          </cell>
          <cell r="H35">
            <v>0.79565119568202924</v>
          </cell>
          <cell r="I35">
            <v>50544.801119592645</v>
          </cell>
          <cell r="K35">
            <v>140683532.67439979</v>
          </cell>
          <cell r="L35">
            <v>84131327.588500202</v>
          </cell>
          <cell r="M35">
            <v>70525807.150397852</v>
          </cell>
          <cell r="N35">
            <v>97668495.495556399</v>
          </cell>
          <cell r="O35">
            <v>393009162.90885425</v>
          </cell>
          <cell r="Q35">
            <v>0</v>
          </cell>
          <cell r="R35">
            <v>0</v>
          </cell>
          <cell r="S35">
            <v>1</v>
          </cell>
          <cell r="U35">
            <v>-140683532.67439979</v>
          </cell>
          <cell r="V35">
            <v>-84131327.588500202</v>
          </cell>
          <cell r="W35">
            <v>0</v>
          </cell>
          <cell r="Y35">
            <v>0</v>
          </cell>
          <cell r="Z35">
            <v>0</v>
          </cell>
          <cell r="AA35">
            <v>70525807.150397852</v>
          </cell>
          <cell r="AB35">
            <v>97668495.495556399</v>
          </cell>
          <cell r="AD35">
            <v>168194302.64595425</v>
          </cell>
          <cell r="AF35">
            <v>9627095.9849410318</v>
          </cell>
          <cell r="AG35">
            <v>64</v>
          </cell>
          <cell r="AH35">
            <v>54142210.602109499</v>
          </cell>
          <cell r="AI35">
            <v>63769306.587050527</v>
          </cell>
          <cell r="AK35">
            <v>0</v>
          </cell>
          <cell r="AL35">
            <v>91942201.570243746</v>
          </cell>
          <cell r="AM35">
            <v>91942201.570243746</v>
          </cell>
          <cell r="AO35">
            <v>1</v>
          </cell>
          <cell r="AQ35">
            <v>63769306.587050527</v>
          </cell>
          <cell r="AR35">
            <v>91942201.570243746</v>
          </cell>
          <cell r="AT35">
            <v>323905810.80324852</v>
          </cell>
          <cell r="AU35">
            <v>323906000</v>
          </cell>
        </row>
        <row r="36">
          <cell r="B36" t="str">
            <v>EC156</v>
          </cell>
          <cell r="C36" t="str">
            <v xml:space="preserve"> Mhlontlo</v>
          </cell>
          <cell r="D36">
            <v>32</v>
          </cell>
          <cell r="E36" t="str">
            <v>B4</v>
          </cell>
          <cell r="F36" t="str">
            <v>B</v>
          </cell>
          <cell r="G36">
            <v>41395</v>
          </cell>
          <cell r="H36">
            <v>0.78510506388598145</v>
          </cell>
          <cell r="I36">
            <v>32499.424119560201</v>
          </cell>
          <cell r="K36">
            <v>90457053.816579998</v>
          </cell>
          <cell r="L36">
            <v>54094973.893971071</v>
          </cell>
          <cell r="M36">
            <v>45346861.936046399</v>
          </cell>
          <cell r="N36">
            <v>62799136.368528336</v>
          </cell>
          <cell r="O36">
            <v>252698026.01512581</v>
          </cell>
          <cell r="Q36">
            <v>0</v>
          </cell>
          <cell r="R36">
            <v>0</v>
          </cell>
          <cell r="S36">
            <v>1</v>
          </cell>
          <cell r="U36">
            <v>-90457053.816579998</v>
          </cell>
          <cell r="V36">
            <v>-54094973.893971071</v>
          </cell>
          <cell r="W36">
            <v>0</v>
          </cell>
          <cell r="Y36">
            <v>0</v>
          </cell>
          <cell r="Z36">
            <v>0</v>
          </cell>
          <cell r="AA36">
            <v>45346861.936046399</v>
          </cell>
          <cell r="AB36">
            <v>62799136.368528336</v>
          </cell>
          <cell r="AD36">
            <v>108145998.30457473</v>
          </cell>
          <cell r="AF36">
            <v>9627095.9849410318</v>
          </cell>
          <cell r="AG36">
            <v>51</v>
          </cell>
          <cell r="AH36">
            <v>43144574.073556006</v>
          </cell>
          <cell r="AI36">
            <v>52771670.058497041</v>
          </cell>
          <cell r="AK36">
            <v>0</v>
          </cell>
          <cell r="AL36">
            <v>59911337.259004869</v>
          </cell>
          <cell r="AM36">
            <v>59911337.259004869</v>
          </cell>
          <cell r="AO36">
            <v>1</v>
          </cell>
          <cell r="AQ36">
            <v>52771670.058497041</v>
          </cell>
          <cell r="AR36">
            <v>59911337.259004869</v>
          </cell>
          <cell r="AT36">
            <v>220829005.62207663</v>
          </cell>
          <cell r="AU36">
            <v>220829000</v>
          </cell>
        </row>
        <row r="37">
          <cell r="B37" t="str">
            <v>EC157</v>
          </cell>
          <cell r="C37" t="str">
            <v xml:space="preserve"> King Sabata Dalindyebo</v>
          </cell>
          <cell r="D37">
            <v>33</v>
          </cell>
          <cell r="E37" t="str">
            <v>B2</v>
          </cell>
          <cell r="F37" t="str">
            <v>B</v>
          </cell>
          <cell r="G37">
            <v>124299.366071091</v>
          </cell>
          <cell r="H37">
            <v>0.69800485727356509</v>
          </cell>
          <cell r="I37">
            <v>86761.561273646497</v>
          </cell>
          <cell r="K37">
            <v>241487208.7723304</v>
          </cell>
          <cell r="L37">
            <v>144413770.98966244</v>
          </cell>
          <cell r="M37">
            <v>121059515.57658306</v>
          </cell>
          <cell r="N37">
            <v>167650697.37623054</v>
          </cell>
          <cell r="O37">
            <v>674611192.71480632</v>
          </cell>
          <cell r="Q37">
            <v>0</v>
          </cell>
          <cell r="R37">
            <v>0</v>
          </cell>
          <cell r="S37">
            <v>1</v>
          </cell>
          <cell r="U37">
            <v>-241487208.7723304</v>
          </cell>
          <cell r="V37">
            <v>-144413770.98966244</v>
          </cell>
          <cell r="W37">
            <v>0</v>
          </cell>
          <cell r="Y37">
            <v>0</v>
          </cell>
          <cell r="Z37">
            <v>0</v>
          </cell>
          <cell r="AA37">
            <v>121059515.57658306</v>
          </cell>
          <cell r="AB37">
            <v>167650697.37623054</v>
          </cell>
          <cell r="AD37">
            <v>288710212.95281363</v>
          </cell>
          <cell r="AF37">
            <v>9627095.9849410318</v>
          </cell>
          <cell r="AG37">
            <v>73</v>
          </cell>
          <cell r="AH37">
            <v>61755958.968031146</v>
          </cell>
          <cell r="AI37">
            <v>71383054.952972174</v>
          </cell>
          <cell r="AK37">
            <v>0</v>
          </cell>
          <cell r="AL37">
            <v>179899534.7690697</v>
          </cell>
          <cell r="AM37">
            <v>179899534.7690697</v>
          </cell>
          <cell r="AO37">
            <v>0.68671725554835394</v>
          </cell>
          <cell r="AQ37">
            <v>49019975.589962386</v>
          </cell>
          <cell r="AR37">
            <v>123540114.79104123</v>
          </cell>
          <cell r="AT37">
            <v>461270303.33381724</v>
          </cell>
          <cell r="AU37">
            <v>461270000</v>
          </cell>
        </row>
        <row r="38">
          <cell r="B38" t="str">
            <v>DC15</v>
          </cell>
          <cell r="C38" t="str">
            <v xml:space="preserve"> O.R. Tambo District Municipality</v>
          </cell>
          <cell r="D38">
            <v>34</v>
          </cell>
          <cell r="E38" t="str">
            <v>C2</v>
          </cell>
          <cell r="F38" t="str">
            <v>C</v>
          </cell>
          <cell r="G38">
            <v>328448.01895039482</v>
          </cell>
          <cell r="H38">
            <v>0</v>
          </cell>
          <cell r="I38">
            <v>0</v>
          </cell>
          <cell r="K38">
            <v>0</v>
          </cell>
          <cell r="L38">
            <v>0</v>
          </cell>
          <cell r="M38">
            <v>0</v>
          </cell>
          <cell r="N38">
            <v>0</v>
          </cell>
          <cell r="O38">
            <v>0</v>
          </cell>
          <cell r="Q38">
            <v>1</v>
          </cell>
          <cell r="R38">
            <v>1</v>
          </cell>
          <cell r="S38">
            <v>0</v>
          </cell>
          <cell r="U38">
            <v>-690351859.12937021</v>
          </cell>
          <cell r="V38">
            <v>-412843047.85098743</v>
          </cell>
          <cell r="W38">
            <v>0</v>
          </cell>
          <cell r="Y38">
            <v>690351859.12937021</v>
          </cell>
          <cell r="Z38">
            <v>412843047.85098743</v>
          </cell>
          <cell r="AA38">
            <v>0</v>
          </cell>
          <cell r="AB38">
            <v>0</v>
          </cell>
          <cell r="AD38">
            <v>1103194906.9803576</v>
          </cell>
          <cell r="AF38">
            <v>9627095.9849410318</v>
          </cell>
          <cell r="AG38">
            <v>59</v>
          </cell>
          <cell r="AH38">
            <v>49912350.398819692</v>
          </cell>
          <cell r="AI38">
            <v>59539446.38376072</v>
          </cell>
          <cell r="AK38">
            <v>53121610.155586265</v>
          </cell>
          <cell r="AL38">
            <v>0</v>
          </cell>
          <cell r="AM38">
            <v>53121610.155586265</v>
          </cell>
          <cell r="AO38">
            <v>0.80780491721322789</v>
          </cell>
          <cell r="AQ38">
            <v>48096257.556955248</v>
          </cell>
          <cell r="AR38">
            <v>42911897.893966727</v>
          </cell>
          <cell r="AT38">
            <v>1194203062.4312797</v>
          </cell>
          <cell r="AU38">
            <v>1194203000</v>
          </cell>
        </row>
        <row r="39">
          <cell r="B39" t="str">
            <v>EC441</v>
          </cell>
          <cell r="C39" t="str">
            <v xml:space="preserve"> Matatiele</v>
          </cell>
          <cell r="D39">
            <v>35</v>
          </cell>
          <cell r="E39" t="str">
            <v>B3</v>
          </cell>
          <cell r="F39" t="str">
            <v>B</v>
          </cell>
          <cell r="G39">
            <v>59765.148387503265</v>
          </cell>
          <cell r="H39">
            <v>0.79285073277186535</v>
          </cell>
          <cell r="I39">
            <v>47384.841693251234</v>
          </cell>
          <cell r="K39">
            <v>131888280.83131447</v>
          </cell>
          <cell r="L39">
            <v>78871605.99943164</v>
          </cell>
          <cell r="M39">
            <v>66116675.366934374</v>
          </cell>
          <cell r="N39">
            <v>91562457.363810077</v>
          </cell>
          <cell r="O39">
            <v>368439019.56149054</v>
          </cell>
          <cell r="Q39">
            <v>0</v>
          </cell>
          <cell r="R39">
            <v>0</v>
          </cell>
          <cell r="S39">
            <v>1</v>
          </cell>
          <cell r="U39">
            <v>-131888280.83131447</v>
          </cell>
          <cell r="V39">
            <v>-78871605.99943164</v>
          </cell>
          <cell r="W39">
            <v>0</v>
          </cell>
          <cell r="Y39">
            <v>0</v>
          </cell>
          <cell r="Z39">
            <v>0</v>
          </cell>
          <cell r="AA39">
            <v>66116675.366934374</v>
          </cell>
          <cell r="AB39">
            <v>91562457.363810077</v>
          </cell>
          <cell r="AD39">
            <v>157679132.73074445</v>
          </cell>
          <cell r="AF39">
            <v>9627095.9849410318</v>
          </cell>
          <cell r="AG39">
            <v>54</v>
          </cell>
          <cell r="AH39">
            <v>45682490.195529893</v>
          </cell>
          <cell r="AI39">
            <v>55309586.180470929</v>
          </cell>
          <cell r="AK39">
            <v>0</v>
          </cell>
          <cell r="AL39">
            <v>86498610.010343745</v>
          </cell>
          <cell r="AM39">
            <v>86498610.010343745</v>
          </cell>
          <cell r="AO39">
            <v>1</v>
          </cell>
          <cell r="AQ39">
            <v>55309586.180470929</v>
          </cell>
          <cell r="AR39">
            <v>86498610.010343745</v>
          </cell>
          <cell r="AT39">
            <v>299487328.9215591</v>
          </cell>
          <cell r="AU39">
            <v>299487000</v>
          </cell>
        </row>
        <row r="40">
          <cell r="B40" t="str">
            <v>EC442</v>
          </cell>
          <cell r="C40" t="str">
            <v xml:space="preserve"> Umzimvubu</v>
          </cell>
          <cell r="D40">
            <v>36</v>
          </cell>
          <cell r="E40" t="str">
            <v>B4</v>
          </cell>
          <cell r="F40" t="str">
            <v>B</v>
          </cell>
          <cell r="G40">
            <v>52460.918058148927</v>
          </cell>
          <cell r="H40">
            <v>0.77898993000936068</v>
          </cell>
          <cell r="I40">
            <v>40866.52688634424</v>
          </cell>
          <cell r="K40">
            <v>113745573.09862818</v>
          </cell>
          <cell r="L40">
            <v>68021934.694022343</v>
          </cell>
          <cell r="M40">
            <v>57021587.388849355</v>
          </cell>
          <cell r="N40">
            <v>78967017.55090642</v>
          </cell>
          <cell r="O40">
            <v>317756112.73240626</v>
          </cell>
          <cell r="Q40">
            <v>0</v>
          </cell>
          <cell r="R40">
            <v>0</v>
          </cell>
          <cell r="S40">
            <v>1</v>
          </cell>
          <cell r="U40">
            <v>-113745573.09862818</v>
          </cell>
          <cell r="V40">
            <v>-68021934.694022343</v>
          </cell>
          <cell r="W40">
            <v>0</v>
          </cell>
          <cell r="Y40">
            <v>0</v>
          </cell>
          <cell r="Z40">
            <v>0</v>
          </cell>
          <cell r="AA40">
            <v>57021587.388849355</v>
          </cell>
          <cell r="AB40">
            <v>78967017.55090642</v>
          </cell>
          <cell r="AD40">
            <v>135988604.93975577</v>
          </cell>
          <cell r="AF40">
            <v>9627095.9849410318</v>
          </cell>
          <cell r="AG40">
            <v>55</v>
          </cell>
          <cell r="AH40">
            <v>46528462.236187853</v>
          </cell>
          <cell r="AI40">
            <v>56155558.221128881</v>
          </cell>
          <cell r="AK40">
            <v>0</v>
          </cell>
          <cell r="AL40">
            <v>75927135.033187076</v>
          </cell>
          <cell r="AM40">
            <v>75927135.033187076</v>
          </cell>
          <cell r="AO40">
            <v>1</v>
          </cell>
          <cell r="AQ40">
            <v>56155558.221128881</v>
          </cell>
          <cell r="AR40">
            <v>75927135.033187076</v>
          </cell>
          <cell r="AT40">
            <v>268071298.19407171</v>
          </cell>
          <cell r="AU40">
            <v>268071000</v>
          </cell>
        </row>
        <row r="41">
          <cell r="B41" t="str">
            <v>EC443</v>
          </cell>
          <cell r="C41" t="str">
            <v xml:space="preserve"> Mbizana</v>
          </cell>
          <cell r="D41">
            <v>37</v>
          </cell>
          <cell r="E41" t="str">
            <v>B4</v>
          </cell>
          <cell r="F41" t="str">
            <v>B</v>
          </cell>
          <cell r="G41">
            <v>66568.973008017652</v>
          </cell>
          <cell r="H41">
            <v>0.78622545486559281</v>
          </cell>
          <cell r="I41">
            <v>52338.221083164048</v>
          </cell>
          <cell r="K41">
            <v>145675236.08316481</v>
          </cell>
          <cell r="L41">
            <v>87116457.594294116</v>
          </cell>
          <cell r="M41">
            <v>73028188.952064127</v>
          </cell>
          <cell r="N41">
            <v>101133948.43540025</v>
          </cell>
          <cell r="O41">
            <v>406953831.06492329</v>
          </cell>
          <cell r="Q41">
            <v>0</v>
          </cell>
          <cell r="R41">
            <v>0</v>
          </cell>
          <cell r="S41">
            <v>1</v>
          </cell>
          <cell r="U41">
            <v>-145675236.08316481</v>
          </cell>
          <cell r="V41">
            <v>-87116457.594294116</v>
          </cell>
          <cell r="W41">
            <v>0</v>
          </cell>
          <cell r="Y41">
            <v>0</v>
          </cell>
          <cell r="Z41">
            <v>0</v>
          </cell>
          <cell r="AA41">
            <v>73028188.952064127</v>
          </cell>
          <cell r="AB41">
            <v>101133948.43540025</v>
          </cell>
          <cell r="AD41">
            <v>174162137.38746437</v>
          </cell>
          <cell r="AF41">
            <v>9627095.9849410318</v>
          </cell>
          <cell r="AG41">
            <v>64</v>
          </cell>
          <cell r="AH41">
            <v>54142210.602109499</v>
          </cell>
          <cell r="AI41">
            <v>63769306.587050527</v>
          </cell>
          <cell r="AK41">
            <v>0</v>
          </cell>
          <cell r="AL41">
            <v>96345843.52866137</v>
          </cell>
          <cell r="AM41">
            <v>96345843.52866137</v>
          </cell>
          <cell r="AO41">
            <v>1</v>
          </cell>
          <cell r="AQ41">
            <v>63769306.587050527</v>
          </cell>
          <cell r="AR41">
            <v>96345843.52866137</v>
          </cell>
          <cell r="AT41">
            <v>334277287.50317627</v>
          </cell>
          <cell r="AU41">
            <v>334277000</v>
          </cell>
        </row>
        <row r="42">
          <cell r="B42" t="str">
            <v>EC444</v>
          </cell>
          <cell r="C42" t="str">
            <v xml:space="preserve"> Ntabankulu</v>
          </cell>
          <cell r="D42">
            <v>38</v>
          </cell>
          <cell r="E42" t="str">
            <v>B4</v>
          </cell>
          <cell r="F42" t="str">
            <v>B</v>
          </cell>
          <cell r="G42">
            <v>26322.937301542261</v>
          </cell>
          <cell r="H42">
            <v>0.80022802997665476</v>
          </cell>
          <cell r="I42">
            <v>21064.352260012165</v>
          </cell>
          <cell r="K42">
            <v>58629323.368487552</v>
          </cell>
          <cell r="L42">
            <v>35061408.516249999</v>
          </cell>
          <cell r="M42">
            <v>29391359.98819492</v>
          </cell>
          <cell r="N42">
            <v>40702971.388808824</v>
          </cell>
          <cell r="O42">
            <v>163785063.26174128</v>
          </cell>
          <cell r="Q42">
            <v>0</v>
          </cell>
          <cell r="R42">
            <v>0</v>
          </cell>
          <cell r="S42">
            <v>1</v>
          </cell>
          <cell r="U42">
            <v>-58629323.368487552</v>
          </cell>
          <cell r="V42">
            <v>-35061408.516249999</v>
          </cell>
          <cell r="W42">
            <v>0</v>
          </cell>
          <cell r="Y42">
            <v>0</v>
          </cell>
          <cell r="Z42">
            <v>0</v>
          </cell>
          <cell r="AA42">
            <v>29391359.98819492</v>
          </cell>
          <cell r="AB42">
            <v>40702971.388808824</v>
          </cell>
          <cell r="AD42">
            <v>70094331.377003744</v>
          </cell>
          <cell r="AF42">
            <v>9627095.9849410318</v>
          </cell>
          <cell r="AG42">
            <v>38</v>
          </cell>
          <cell r="AH42">
            <v>32146937.545002516</v>
          </cell>
          <cell r="AI42">
            <v>41774033.529943548</v>
          </cell>
          <cell r="AK42">
            <v>0</v>
          </cell>
          <cell r="AL42">
            <v>38097412.110649548</v>
          </cell>
          <cell r="AM42">
            <v>38097412.110649548</v>
          </cell>
          <cell r="AO42">
            <v>1</v>
          </cell>
          <cell r="AQ42">
            <v>41774033.529943548</v>
          </cell>
          <cell r="AR42">
            <v>38097412.110649548</v>
          </cell>
          <cell r="AT42">
            <v>149965777.01759684</v>
          </cell>
          <cell r="AU42">
            <v>149966000</v>
          </cell>
        </row>
        <row r="43">
          <cell r="B43" t="str">
            <v>DC44</v>
          </cell>
          <cell r="C43" t="str">
            <v xml:space="preserve"> Alfred Nzo District Municipality</v>
          </cell>
          <cell r="D43">
            <v>39</v>
          </cell>
          <cell r="E43" t="str">
            <v>C2</v>
          </cell>
          <cell r="F43" t="str">
            <v>C</v>
          </cell>
          <cell r="G43">
            <v>205117.97675521212</v>
          </cell>
          <cell r="H43">
            <v>0</v>
          </cell>
          <cell r="I43">
            <v>0</v>
          </cell>
          <cell r="K43">
            <v>0</v>
          </cell>
          <cell r="L43">
            <v>0</v>
          </cell>
          <cell r="M43">
            <v>0</v>
          </cell>
          <cell r="N43">
            <v>0</v>
          </cell>
          <cell r="O43">
            <v>0</v>
          </cell>
          <cell r="Q43">
            <v>1</v>
          </cell>
          <cell r="R43">
            <v>1</v>
          </cell>
          <cell r="S43">
            <v>0</v>
          </cell>
          <cell r="U43">
            <v>-449938413.38159502</v>
          </cell>
          <cell r="V43">
            <v>-269071406.80399811</v>
          </cell>
          <cell r="W43">
            <v>0</v>
          </cell>
          <cell r="Y43">
            <v>449938413.38159502</v>
          </cell>
          <cell r="Z43">
            <v>269071406.80399811</v>
          </cell>
          <cell r="AA43">
            <v>0</v>
          </cell>
          <cell r="AB43">
            <v>0</v>
          </cell>
          <cell r="AD43">
            <v>719009820.18559313</v>
          </cell>
          <cell r="AF43">
            <v>9627095.9849410318</v>
          </cell>
          <cell r="AG43">
            <v>42</v>
          </cell>
          <cell r="AH43">
            <v>35530825.70763436</v>
          </cell>
          <cell r="AI43">
            <v>45157921.692575395</v>
          </cell>
          <cell r="AK43">
            <v>33174799.567716755</v>
          </cell>
          <cell r="AL43">
            <v>0</v>
          </cell>
          <cell r="AM43">
            <v>33174799.567716755</v>
          </cell>
          <cell r="AO43">
            <v>0.83710772488712615</v>
          </cell>
          <cell r="AQ43">
            <v>37802045.08870279</v>
          </cell>
          <cell r="AR43">
            <v>27770880.989717789</v>
          </cell>
          <cell r="AT43">
            <v>784582746.26401377</v>
          </cell>
          <cell r="AU43">
            <v>784583000</v>
          </cell>
        </row>
        <row r="44">
          <cell r="G44">
            <v>0</v>
          </cell>
        </row>
        <row r="45">
          <cell r="B45" t="str">
            <v>MAN</v>
          </cell>
          <cell r="C45" t="str">
            <v xml:space="preserve"> Mangaung </v>
          </cell>
          <cell r="D45">
            <v>40</v>
          </cell>
          <cell r="E45" t="str">
            <v>A</v>
          </cell>
          <cell r="F45" t="str">
            <v>A</v>
          </cell>
          <cell r="G45">
            <v>297146.70495325571</v>
          </cell>
          <cell r="H45">
            <v>0.55085322065228859</v>
          </cell>
          <cell r="I45">
            <v>163684.21942971626</v>
          </cell>
          <cell r="K45">
            <v>455589372.64267749</v>
          </cell>
          <cell r="L45">
            <v>272450783.87639314</v>
          </cell>
          <cell r="M45">
            <v>228390683.85588714</v>
          </cell>
          <cell r="N45">
            <v>316289531.14760524</v>
          </cell>
          <cell r="O45">
            <v>1272720371.522563</v>
          </cell>
          <cell r="Q45">
            <v>1</v>
          </cell>
          <cell r="R45">
            <v>1</v>
          </cell>
          <cell r="S45">
            <v>1</v>
          </cell>
          <cell r="U45">
            <v>0</v>
          </cell>
          <cell r="V45">
            <v>0</v>
          </cell>
          <cell r="W45">
            <v>0</v>
          </cell>
          <cell r="Y45">
            <v>455589372.64267749</v>
          </cell>
          <cell r="Z45">
            <v>272450783.87639314</v>
          </cell>
          <cell r="AA45">
            <v>228390683.85588714</v>
          </cell>
          <cell r="AB45">
            <v>316289531.14760524</v>
          </cell>
          <cell r="AD45">
            <v>1272720371.522563</v>
          </cell>
          <cell r="AF45">
            <v>9627095.9849410318</v>
          </cell>
          <cell r="AG45">
            <v>101</v>
          </cell>
          <cell r="AH45">
            <v>85443176.106454059</v>
          </cell>
          <cell r="AI45">
            <v>95070272.091395095</v>
          </cell>
          <cell r="AK45">
            <v>48059085.483258292</v>
          </cell>
          <cell r="AL45">
            <v>430062965.47545636</v>
          </cell>
          <cell r="AM45">
            <v>478122050.95871466</v>
          </cell>
          <cell r="AO45">
            <v>0</v>
          </cell>
          <cell r="AQ45">
            <v>0</v>
          </cell>
          <cell r="AR45">
            <v>0</v>
          </cell>
          <cell r="AT45">
            <v>1272720371.522563</v>
          </cell>
          <cell r="AU45">
            <v>1272720000</v>
          </cell>
        </row>
        <row r="46">
          <cell r="B46" t="str">
            <v>FS161</v>
          </cell>
          <cell r="C46" t="str">
            <v xml:space="preserve"> Letsemeng</v>
          </cell>
          <cell r="D46">
            <v>41</v>
          </cell>
          <cell r="E46" t="str">
            <v>B3</v>
          </cell>
          <cell r="F46" t="str">
            <v>B</v>
          </cell>
          <cell r="G46">
            <v>14809.553848434085</v>
          </cell>
          <cell r="H46">
            <v>0.63279811276320019</v>
          </cell>
          <cell r="I46">
            <v>9371.457726154078</v>
          </cell>
          <cell r="K46">
            <v>26083983.911712326</v>
          </cell>
          <cell r="L46">
            <v>15598699.816334428</v>
          </cell>
          <cell r="M46">
            <v>13076114.76695776</v>
          </cell>
          <cell r="N46">
            <v>18108611.695751261</v>
          </cell>
          <cell r="O46">
            <v>72867410.19075577</v>
          </cell>
          <cell r="Q46">
            <v>1</v>
          </cell>
          <cell r="R46">
            <v>1</v>
          </cell>
          <cell r="S46">
            <v>1</v>
          </cell>
          <cell r="U46">
            <v>0</v>
          </cell>
          <cell r="V46">
            <v>0</v>
          </cell>
          <cell r="W46">
            <v>0</v>
          </cell>
          <cell r="Y46">
            <v>26083983.911712326</v>
          </cell>
          <cell r="Z46">
            <v>15598699.816334428</v>
          </cell>
          <cell r="AA46">
            <v>13076114.76695776</v>
          </cell>
          <cell r="AB46">
            <v>18108611.695751261</v>
          </cell>
          <cell r="AD46">
            <v>72867410.19075577</v>
          </cell>
          <cell r="AF46">
            <v>9627095.9849410318</v>
          </cell>
          <cell r="AG46">
            <v>13</v>
          </cell>
          <cell r="AH46">
            <v>10997636.528553491</v>
          </cell>
          <cell r="AI46">
            <v>20624732.513494521</v>
          </cell>
          <cell r="AK46">
            <v>0</v>
          </cell>
          <cell r="AL46">
            <v>21433993.846332356</v>
          </cell>
          <cell r="AM46">
            <v>21433993.846332356</v>
          </cell>
          <cell r="AO46">
            <v>0.48009927673489661</v>
          </cell>
          <cell r="AQ46">
            <v>9901919.1625794265</v>
          </cell>
          <cell r="AR46">
            <v>10290444.94316439</v>
          </cell>
          <cell r="AT46">
            <v>93059774.29649958</v>
          </cell>
          <cell r="AU46">
            <v>93060000</v>
          </cell>
        </row>
        <row r="47">
          <cell r="B47" t="str">
            <v>FS162</v>
          </cell>
          <cell r="C47" t="str">
            <v xml:space="preserve"> Kopanong</v>
          </cell>
          <cell r="D47">
            <v>42</v>
          </cell>
          <cell r="E47" t="str">
            <v>B3</v>
          </cell>
          <cell r="F47" t="str">
            <v>B</v>
          </cell>
          <cell r="G47">
            <v>18836.481799531826</v>
          </cell>
          <cell r="H47">
            <v>0.65287267184942332</v>
          </cell>
          <cell r="I47">
            <v>12297.824200703377</v>
          </cell>
          <cell r="K47">
            <v>34229066.381528214</v>
          </cell>
          <cell r="L47">
            <v>20469608.21959012</v>
          </cell>
          <cell r="M47">
            <v>17159311.318609692</v>
          </cell>
          <cell r="N47">
            <v>23763274.579113081</v>
          </cell>
          <cell r="O47">
            <v>95621260.498841107</v>
          </cell>
          <cell r="Q47">
            <v>1</v>
          </cell>
          <cell r="R47">
            <v>1</v>
          </cell>
          <cell r="S47">
            <v>1</v>
          </cell>
          <cell r="U47">
            <v>0</v>
          </cell>
          <cell r="V47">
            <v>0</v>
          </cell>
          <cell r="W47">
            <v>0</v>
          </cell>
          <cell r="Y47">
            <v>34229066.381528214</v>
          </cell>
          <cell r="Z47">
            <v>20469608.21959012</v>
          </cell>
          <cell r="AA47">
            <v>17159311.318609692</v>
          </cell>
          <cell r="AB47">
            <v>23763274.579113081</v>
          </cell>
          <cell r="AD47">
            <v>95621260.498841107</v>
          </cell>
          <cell r="AF47">
            <v>9627095.9849410318</v>
          </cell>
          <cell r="AG47">
            <v>17</v>
          </cell>
          <cell r="AH47">
            <v>14381524.691185337</v>
          </cell>
          <cell r="AI47">
            <v>24008620.676126368</v>
          </cell>
          <cell r="AK47">
            <v>0</v>
          </cell>
          <cell r="AL47">
            <v>27262201.083823122</v>
          </cell>
          <cell r="AM47">
            <v>27262201.083823122</v>
          </cell>
          <cell r="AO47">
            <v>0.49713512186118625</v>
          </cell>
          <cell r="AQ47">
            <v>11935528.565545078</v>
          </cell>
          <cell r="AR47">
            <v>13552997.658010572</v>
          </cell>
          <cell r="AT47">
            <v>121109786.72239676</v>
          </cell>
          <cell r="AU47">
            <v>121110000</v>
          </cell>
        </row>
        <row r="48">
          <cell r="B48" t="str">
            <v>FS163</v>
          </cell>
          <cell r="C48" t="str">
            <v xml:space="preserve"> Mohokare</v>
          </cell>
          <cell r="D48">
            <v>43</v>
          </cell>
          <cell r="E48" t="str">
            <v>B3</v>
          </cell>
          <cell r="F48" t="str">
            <v>B</v>
          </cell>
          <cell r="G48">
            <v>13665.677478161469</v>
          </cell>
          <cell r="H48">
            <v>0.69752049509486835</v>
          </cell>
          <cell r="I48">
            <v>9532.0901203739795</v>
          </cell>
          <cell r="K48">
            <v>26531079.007157128</v>
          </cell>
          <cell r="L48">
            <v>15866070.86696858</v>
          </cell>
          <cell r="M48">
            <v>13300247.200084856</v>
          </cell>
          <cell r="N48">
            <v>18419004.138174497</v>
          </cell>
          <cell r="O48">
            <v>74116401.212385058</v>
          </cell>
          <cell r="Q48">
            <v>1</v>
          </cell>
          <cell r="R48">
            <v>1</v>
          </cell>
          <cell r="S48">
            <v>1</v>
          </cell>
          <cell r="U48">
            <v>0</v>
          </cell>
          <cell r="V48">
            <v>0</v>
          </cell>
          <cell r="W48">
            <v>0</v>
          </cell>
          <cell r="Y48">
            <v>26531079.007157128</v>
          </cell>
          <cell r="Z48">
            <v>15866070.86696858</v>
          </cell>
          <cell r="AA48">
            <v>13300247.200084856</v>
          </cell>
          <cell r="AB48">
            <v>18419004.138174497</v>
          </cell>
          <cell r="AD48">
            <v>74116401.212385058</v>
          </cell>
          <cell r="AF48">
            <v>9627095.9849410318</v>
          </cell>
          <cell r="AG48">
            <v>13</v>
          </cell>
          <cell r="AH48">
            <v>10997636.528553491</v>
          </cell>
          <cell r="AI48">
            <v>20624732.513494521</v>
          </cell>
          <cell r="AK48">
            <v>0</v>
          </cell>
          <cell r="AL48">
            <v>19778451.800142989</v>
          </cell>
          <cell r="AM48">
            <v>19778451.800142989</v>
          </cell>
          <cell r="AO48">
            <v>0.67571370858584312</v>
          </cell>
          <cell r="AQ48">
            <v>13936414.495284401</v>
          </cell>
          <cell r="AR48">
            <v>13364571.015960963</v>
          </cell>
          <cell r="AT48">
            <v>101417386.72363043</v>
          </cell>
          <cell r="AU48">
            <v>101417000</v>
          </cell>
        </row>
        <row r="49">
          <cell r="B49" t="str">
            <v>DC16</v>
          </cell>
          <cell r="C49" t="str">
            <v xml:space="preserve"> Xhariep District Municipality</v>
          </cell>
          <cell r="D49">
            <v>44</v>
          </cell>
          <cell r="E49" t="str">
            <v>C1</v>
          </cell>
          <cell r="F49" t="str">
            <v>C</v>
          </cell>
          <cell r="G49">
            <v>47311.713126127375</v>
          </cell>
          <cell r="H49">
            <v>0</v>
          </cell>
          <cell r="I49">
            <v>0</v>
          </cell>
          <cell r="K49">
            <v>0</v>
          </cell>
          <cell r="L49">
            <v>0</v>
          </cell>
          <cell r="M49">
            <v>0</v>
          </cell>
          <cell r="N49">
            <v>0</v>
          </cell>
          <cell r="O49">
            <v>0</v>
          </cell>
          <cell r="Q49">
            <v>0</v>
          </cell>
          <cell r="R49">
            <v>0</v>
          </cell>
          <cell r="S49">
            <v>0</v>
          </cell>
          <cell r="U49">
            <v>0</v>
          </cell>
          <cell r="V49">
            <v>0</v>
          </cell>
          <cell r="W49">
            <v>0</v>
          </cell>
          <cell r="Y49">
            <v>0</v>
          </cell>
          <cell r="Z49">
            <v>0</v>
          </cell>
          <cell r="AA49">
            <v>0</v>
          </cell>
          <cell r="AB49">
            <v>0</v>
          </cell>
          <cell r="AD49">
            <v>0</v>
          </cell>
          <cell r="AF49">
            <v>9627095.9849410318</v>
          </cell>
          <cell r="AG49">
            <v>16</v>
          </cell>
          <cell r="AH49">
            <v>13535552.650527375</v>
          </cell>
          <cell r="AI49">
            <v>23162648.635468408</v>
          </cell>
          <cell r="AK49">
            <v>7651969.9784173435</v>
          </cell>
          <cell r="AL49">
            <v>0</v>
          </cell>
          <cell r="AM49">
            <v>7651969.9784173435</v>
          </cell>
          <cell r="AO49">
            <v>0.75846377729685699</v>
          </cell>
          <cell r="AQ49">
            <v>17568029.976257261</v>
          </cell>
          <cell r="AR49">
            <v>5803742.0535925673</v>
          </cell>
          <cell r="AT49">
            <v>23371772.029849827</v>
          </cell>
          <cell r="AU49">
            <v>23372000</v>
          </cell>
        </row>
        <row r="50">
          <cell r="B50" t="str">
            <v>FS181</v>
          </cell>
          <cell r="C50" t="str">
            <v xml:space="preserve"> Masilonyana</v>
          </cell>
          <cell r="D50">
            <v>45</v>
          </cell>
          <cell r="E50" t="str">
            <v>B3</v>
          </cell>
          <cell r="F50" t="str">
            <v>B</v>
          </cell>
          <cell r="G50">
            <v>23749.643148957144</v>
          </cell>
          <cell r="H50">
            <v>0.68945355358310068</v>
          </cell>
          <cell r="I50">
            <v>16374.275865379044</v>
          </cell>
          <cell r="K50">
            <v>45575230.739878207</v>
          </cell>
          <cell r="L50">
            <v>27254822.18428757</v>
          </cell>
          <cell r="M50">
            <v>22847236.438358419</v>
          </cell>
          <cell r="N50">
            <v>31640264.738935824</v>
          </cell>
          <cell r="O50">
            <v>127317554.10146004</v>
          </cell>
          <cell r="Q50">
            <v>1</v>
          </cell>
          <cell r="R50">
            <v>1</v>
          </cell>
          <cell r="S50">
            <v>1</v>
          </cell>
          <cell r="U50">
            <v>0</v>
          </cell>
          <cell r="V50">
            <v>0</v>
          </cell>
          <cell r="W50">
            <v>0</v>
          </cell>
          <cell r="Y50">
            <v>45575230.739878207</v>
          </cell>
          <cell r="Z50">
            <v>27254822.18428757</v>
          </cell>
          <cell r="AA50">
            <v>22847236.438358419</v>
          </cell>
          <cell r="AB50">
            <v>31640264.738935824</v>
          </cell>
          <cell r="AD50">
            <v>127317554.10146004</v>
          </cell>
          <cell r="AF50">
            <v>9627095.9849410318</v>
          </cell>
          <cell r="AG50">
            <v>19</v>
          </cell>
          <cell r="AH50">
            <v>16073468.772501258</v>
          </cell>
          <cell r="AI50">
            <v>25700564.757442288</v>
          </cell>
          <cell r="AK50">
            <v>0</v>
          </cell>
          <cell r="AL50">
            <v>34373061.492406957</v>
          </cell>
          <cell r="AM50">
            <v>34373061.492406957</v>
          </cell>
          <cell r="AO50">
            <v>0.74592812441972711</v>
          </cell>
          <cell r="AQ50">
            <v>19170774.066046666</v>
          </cell>
          <cell r="AR50">
            <v>25639833.289595068</v>
          </cell>
          <cell r="AT50">
            <v>172128161.45710176</v>
          </cell>
          <cell r="AU50">
            <v>172128000</v>
          </cell>
        </row>
        <row r="51">
          <cell r="B51" t="str">
            <v>FS182</v>
          </cell>
          <cell r="C51" t="str">
            <v xml:space="preserve"> Tokologo</v>
          </cell>
          <cell r="D51">
            <v>46</v>
          </cell>
          <cell r="E51" t="str">
            <v>B3</v>
          </cell>
          <cell r="F51" t="str">
            <v>B</v>
          </cell>
          <cell r="G51">
            <v>10247.890061757707</v>
          </cell>
          <cell r="H51">
            <v>0.69525213822348275</v>
          </cell>
          <cell r="I51">
            <v>7124.867477716225</v>
          </cell>
          <cell r="K51">
            <v>19830952.034620203</v>
          </cell>
          <cell r="L51">
            <v>11859272.299323391</v>
          </cell>
          <cell r="M51">
            <v>9941418.6736363955</v>
          </cell>
          <cell r="N51">
            <v>13767490.854445601</v>
          </cell>
          <cell r="O51">
            <v>55399133.862025589</v>
          </cell>
          <cell r="Q51">
            <v>1</v>
          </cell>
          <cell r="R51">
            <v>1</v>
          </cell>
          <cell r="S51">
            <v>1</v>
          </cell>
          <cell r="U51">
            <v>0</v>
          </cell>
          <cell r="V51">
            <v>0</v>
          </cell>
          <cell r="W51">
            <v>0</v>
          </cell>
          <cell r="Y51">
            <v>19830952.034620203</v>
          </cell>
          <cell r="Z51">
            <v>11859272.299323391</v>
          </cell>
          <cell r="AA51">
            <v>9941418.6736363955</v>
          </cell>
          <cell r="AB51">
            <v>13767490.854445601</v>
          </cell>
          <cell r="AD51">
            <v>55399133.862025589</v>
          </cell>
          <cell r="AF51">
            <v>9627095.9849410318</v>
          </cell>
          <cell r="AG51">
            <v>13</v>
          </cell>
          <cell r="AH51">
            <v>10997636.528553491</v>
          </cell>
          <cell r="AI51">
            <v>20624732.513494521</v>
          </cell>
          <cell r="AK51">
            <v>0</v>
          </cell>
          <cell r="AL51">
            <v>14831858.864190608</v>
          </cell>
          <cell r="AM51">
            <v>14831858.864190608</v>
          </cell>
          <cell r="AO51">
            <v>0.68799117366075824</v>
          </cell>
          <cell r="AQ51">
            <v>14189633.928398296</v>
          </cell>
          <cell r="AR51">
            <v>10204187.987545216</v>
          </cell>
          <cell r="AT51">
            <v>79792955.777969092</v>
          </cell>
          <cell r="AU51">
            <v>79793000</v>
          </cell>
        </row>
        <row r="52">
          <cell r="B52" t="str">
            <v>FS183</v>
          </cell>
          <cell r="C52" t="str">
            <v xml:space="preserve"> Tswelopele</v>
          </cell>
          <cell r="D52">
            <v>47</v>
          </cell>
          <cell r="E52" t="str">
            <v>B3</v>
          </cell>
          <cell r="F52" t="str">
            <v>B</v>
          </cell>
          <cell r="G52">
            <v>14249.115843041745</v>
          </cell>
          <cell r="H52">
            <v>0.66468873052106703</v>
          </cell>
          <cell r="I52">
            <v>9471.2267207590412</v>
          </cell>
          <cell r="K52">
            <v>26361675.272673264</v>
          </cell>
          <cell r="L52">
            <v>15764764.333007969</v>
          </cell>
          <cell r="M52">
            <v>13215323.720544308</v>
          </cell>
          <cell r="N52">
            <v>18301396.856328219</v>
          </cell>
          <cell r="O52">
            <v>73643160.182553768</v>
          </cell>
          <cell r="Q52">
            <v>1</v>
          </cell>
          <cell r="R52">
            <v>1</v>
          </cell>
          <cell r="S52">
            <v>1</v>
          </cell>
          <cell r="U52">
            <v>0</v>
          </cell>
          <cell r="V52">
            <v>0</v>
          </cell>
          <cell r="W52">
            <v>0</v>
          </cell>
          <cell r="Y52">
            <v>26361675.272673264</v>
          </cell>
          <cell r="Z52">
            <v>15764764.333007969</v>
          </cell>
          <cell r="AA52">
            <v>13215323.720544308</v>
          </cell>
          <cell r="AB52">
            <v>18301396.856328219</v>
          </cell>
          <cell r="AD52">
            <v>73643160.182553768</v>
          </cell>
          <cell r="AF52">
            <v>9627095.9849410318</v>
          </cell>
          <cell r="AG52">
            <v>17</v>
          </cell>
          <cell r="AH52">
            <v>14381524.691185337</v>
          </cell>
          <cell r="AI52">
            <v>24008620.676126368</v>
          </cell>
          <cell r="AK52">
            <v>0</v>
          </cell>
          <cell r="AL52">
            <v>20622867.131660912</v>
          </cell>
          <cell r="AM52">
            <v>20622867.131660912</v>
          </cell>
          <cell r="AO52">
            <v>0.66598145991950086</v>
          </cell>
          <cell r="AQ52">
            <v>15989296.248540152</v>
          </cell>
          <cell r="AR52">
            <v>13734447.160069423</v>
          </cell>
          <cell r="AT52">
            <v>103366903.59116334</v>
          </cell>
          <cell r="AU52">
            <v>103367000</v>
          </cell>
        </row>
        <row r="53">
          <cell r="B53" t="str">
            <v>FS184</v>
          </cell>
          <cell r="C53" t="str">
            <v xml:space="preserve"> Matjhabeng</v>
          </cell>
          <cell r="D53">
            <v>48</v>
          </cell>
          <cell r="E53" t="str">
            <v>B1</v>
          </cell>
          <cell r="F53" t="str">
            <v>B</v>
          </cell>
          <cell r="G53">
            <v>161117.84905675414</v>
          </cell>
          <cell r="H53">
            <v>0.59892089360004952</v>
          </cell>
          <cell r="I53">
            <v>96496.846131989092</v>
          </cell>
          <cell r="K53">
            <v>268583848.48850358</v>
          </cell>
          <cell r="L53">
            <v>160618057.51255673</v>
          </cell>
          <cell r="M53">
            <v>134643282.99213073</v>
          </cell>
          <cell r="N53">
            <v>186462337.82734749</v>
          </cell>
          <cell r="O53">
            <v>750307526.82053852</v>
          </cell>
          <cell r="Q53">
            <v>1</v>
          </cell>
          <cell r="R53">
            <v>1</v>
          </cell>
          <cell r="S53">
            <v>1</v>
          </cell>
          <cell r="U53">
            <v>0</v>
          </cell>
          <cell r="V53">
            <v>0</v>
          </cell>
          <cell r="W53">
            <v>0</v>
          </cell>
          <cell r="Y53">
            <v>268583848.48850358</v>
          </cell>
          <cell r="Z53">
            <v>160618057.51255673</v>
          </cell>
          <cell r="AA53">
            <v>134643282.99213073</v>
          </cell>
          <cell r="AB53">
            <v>186462337.82734749</v>
          </cell>
          <cell r="AD53">
            <v>750307526.82053852</v>
          </cell>
          <cell r="AF53">
            <v>9627095.9849410318</v>
          </cell>
          <cell r="AG53">
            <v>72</v>
          </cell>
          <cell r="AH53">
            <v>60909986.927373186</v>
          </cell>
          <cell r="AI53">
            <v>70537082.912314221</v>
          </cell>
          <cell r="AK53">
            <v>0</v>
          </cell>
          <cell r="AL53">
            <v>233187239.84260508</v>
          </cell>
          <cell r="AM53">
            <v>233187239.84260508</v>
          </cell>
          <cell r="AO53">
            <v>0.20936745830457215</v>
          </cell>
          <cell r="AQ53">
            <v>14768169.765570097</v>
          </cell>
          <cell r="AR53">
            <v>48821819.714904889</v>
          </cell>
          <cell r="AT53">
            <v>813897516.30101347</v>
          </cell>
          <cell r="AU53">
            <v>813898000</v>
          </cell>
        </row>
        <row r="54">
          <cell r="B54" t="str">
            <v>FS185</v>
          </cell>
          <cell r="C54" t="str">
            <v xml:space="preserve"> Nala</v>
          </cell>
          <cell r="D54">
            <v>49</v>
          </cell>
          <cell r="E54" t="str">
            <v>B3</v>
          </cell>
          <cell r="F54" t="str">
            <v>B</v>
          </cell>
          <cell r="G54">
            <v>23653</v>
          </cell>
          <cell r="H54">
            <v>0.69123900652307235</v>
          </cell>
          <cell r="I54">
            <v>16349.876221290231</v>
          </cell>
          <cell r="K54">
            <v>45507318.154402003</v>
          </cell>
          <cell r="L54">
            <v>27214209.215111542</v>
          </cell>
          <cell r="M54">
            <v>22813191.303044215</v>
          </cell>
          <cell r="N54">
            <v>31593116.931921154</v>
          </cell>
          <cell r="O54">
            <v>127127835.60447891</v>
          </cell>
          <cell r="Q54">
            <v>1</v>
          </cell>
          <cell r="R54">
            <v>1</v>
          </cell>
          <cell r="S54">
            <v>1</v>
          </cell>
          <cell r="U54">
            <v>0</v>
          </cell>
          <cell r="V54">
            <v>0</v>
          </cell>
          <cell r="W54">
            <v>0</v>
          </cell>
          <cell r="Y54">
            <v>45507318.154402003</v>
          </cell>
          <cell r="Z54">
            <v>27214209.215111542</v>
          </cell>
          <cell r="AA54">
            <v>22813191.303044215</v>
          </cell>
          <cell r="AB54">
            <v>31593116.931921154</v>
          </cell>
          <cell r="AD54">
            <v>127127835.60447891</v>
          </cell>
          <cell r="AF54">
            <v>9627095.9849410318</v>
          </cell>
          <cell r="AG54">
            <v>24</v>
          </cell>
          <cell r="AH54">
            <v>20303328.975791063</v>
          </cell>
          <cell r="AI54">
            <v>29930424.960732095</v>
          </cell>
          <cell r="AK54">
            <v>0</v>
          </cell>
          <cell r="AL54">
            <v>34233189.037015148</v>
          </cell>
          <cell r="AM54">
            <v>34233189.037015148</v>
          </cell>
          <cell r="AO54">
            <v>0.61829361184083931</v>
          </cell>
          <cell r="AQ54">
            <v>18505790.552902259</v>
          </cell>
          <cell r="AR54">
            <v>21166162.094526321</v>
          </cell>
          <cell r="AT54">
            <v>166799788.2519075</v>
          </cell>
          <cell r="AU54">
            <v>166800000</v>
          </cell>
        </row>
        <row r="55">
          <cell r="B55" t="str">
            <v>DC18</v>
          </cell>
          <cell r="C55" t="str">
            <v xml:space="preserve"> Lejweleputswa District Municipality</v>
          </cell>
          <cell r="D55">
            <v>50</v>
          </cell>
          <cell r="E55" t="str">
            <v>C1</v>
          </cell>
          <cell r="F55" t="str">
            <v>C</v>
          </cell>
          <cell r="G55">
            <v>233017.49811051076</v>
          </cell>
          <cell r="H55">
            <v>0</v>
          </cell>
          <cell r="I55">
            <v>0</v>
          </cell>
          <cell r="K55">
            <v>0</v>
          </cell>
          <cell r="L55">
            <v>0</v>
          </cell>
          <cell r="M55">
            <v>0</v>
          </cell>
          <cell r="N55">
            <v>0</v>
          </cell>
          <cell r="O55">
            <v>0</v>
          </cell>
          <cell r="Q55">
            <v>0</v>
          </cell>
          <cell r="R55">
            <v>0</v>
          </cell>
          <cell r="S55">
            <v>0</v>
          </cell>
          <cell r="U55">
            <v>0</v>
          </cell>
          <cell r="V55">
            <v>0</v>
          </cell>
          <cell r="W55">
            <v>0</v>
          </cell>
          <cell r="Y55">
            <v>0</v>
          </cell>
          <cell r="Z55">
            <v>0</v>
          </cell>
          <cell r="AA55">
            <v>0</v>
          </cell>
          <cell r="AB55">
            <v>0</v>
          </cell>
          <cell r="AD55">
            <v>0</v>
          </cell>
          <cell r="AF55">
            <v>9627095.9849410318</v>
          </cell>
          <cell r="AG55">
            <v>39</v>
          </cell>
          <cell r="AH55">
            <v>32992909.585660476</v>
          </cell>
          <cell r="AI55">
            <v>42620005.570601508</v>
          </cell>
          <cell r="AK55">
            <v>37687134.584075809</v>
          </cell>
          <cell r="AL55">
            <v>0</v>
          </cell>
          <cell r="AM55">
            <v>37687134.584075809</v>
          </cell>
          <cell r="AO55">
            <v>0.60128973734737368</v>
          </cell>
          <cell r="AQ55">
            <v>25626971.955290582</v>
          </cell>
          <cell r="AR55">
            <v>22660887.255434066</v>
          </cell>
          <cell r="AT55">
            <v>48287859.210724652</v>
          </cell>
          <cell r="AU55">
            <v>48288000</v>
          </cell>
        </row>
        <row r="56">
          <cell r="B56" t="str">
            <v>FS191</v>
          </cell>
          <cell r="C56" t="str">
            <v xml:space="preserve"> Setsoto</v>
          </cell>
          <cell r="D56">
            <v>51</v>
          </cell>
          <cell r="E56" t="str">
            <v>B3</v>
          </cell>
          <cell r="F56" t="str">
            <v>B</v>
          </cell>
          <cell r="G56">
            <v>39271.74309402053</v>
          </cell>
          <cell r="H56">
            <v>0.71345287342840225</v>
          </cell>
          <cell r="I56">
            <v>28018.537954970958</v>
          </cell>
          <cell r="K56">
            <v>77985209.409581229</v>
          </cell>
          <cell r="L56">
            <v>46636582.655911461</v>
          </cell>
          <cell r="M56">
            <v>39094624.188409701</v>
          </cell>
          <cell r="N56">
            <v>54140651.213016614</v>
          </cell>
          <cell r="O56">
            <v>217857067.466919</v>
          </cell>
          <cell r="Q56">
            <v>1</v>
          </cell>
          <cell r="R56">
            <v>1</v>
          </cell>
          <cell r="S56">
            <v>1</v>
          </cell>
          <cell r="U56">
            <v>0</v>
          </cell>
          <cell r="V56">
            <v>0</v>
          </cell>
          <cell r="W56">
            <v>0</v>
          </cell>
          <cell r="Y56">
            <v>77985209.409581229</v>
          </cell>
          <cell r="Z56">
            <v>46636582.655911461</v>
          </cell>
          <cell r="AA56">
            <v>39094624.188409701</v>
          </cell>
          <cell r="AB56">
            <v>54140651.213016614</v>
          </cell>
          <cell r="AD56">
            <v>217857067.466919</v>
          </cell>
          <cell r="AF56">
            <v>9627095.9849410318</v>
          </cell>
          <cell r="AG56">
            <v>33</v>
          </cell>
          <cell r="AH56">
            <v>27917077.34171271</v>
          </cell>
          <cell r="AI56">
            <v>37544173.326653741</v>
          </cell>
          <cell r="AK56">
            <v>0</v>
          </cell>
          <cell r="AL56">
            <v>56838329.393763967</v>
          </cell>
          <cell r="AM56">
            <v>56838329.393763967</v>
          </cell>
          <cell r="AO56">
            <v>0.61614505447437096</v>
          </cell>
          <cell r="AQ56">
            <v>23132656.719546296</v>
          </cell>
          <cell r="AR56">
            <v>35020655.56055294</v>
          </cell>
          <cell r="AT56">
            <v>276010379.74701822</v>
          </cell>
          <cell r="AU56">
            <v>276010000</v>
          </cell>
        </row>
        <row r="57">
          <cell r="B57" t="str">
            <v>FS192</v>
          </cell>
          <cell r="C57" t="str">
            <v xml:space="preserve"> Dihlabeng</v>
          </cell>
          <cell r="D57">
            <v>52</v>
          </cell>
          <cell r="E57" t="str">
            <v>B2</v>
          </cell>
          <cell r="F57" t="str">
            <v>B</v>
          </cell>
          <cell r="G57">
            <v>52940.468765223181</v>
          </cell>
          <cell r="H57">
            <v>0.57878442398569652</v>
          </cell>
          <cell r="I57">
            <v>30641.118719812457</v>
          </cell>
          <cell r="K57">
            <v>85284751.964884996</v>
          </cell>
          <cell r="L57">
            <v>51001842.71365957</v>
          </cell>
          <cell r="M57">
            <v>42753944.655809045</v>
          </cell>
          <cell r="N57">
            <v>59208304.303818196</v>
          </cell>
          <cell r="O57">
            <v>238248843.63817182</v>
          </cell>
          <cell r="Q57">
            <v>1</v>
          </cell>
          <cell r="R57">
            <v>1</v>
          </cell>
          <cell r="S57">
            <v>1</v>
          </cell>
          <cell r="U57">
            <v>0</v>
          </cell>
          <cell r="V57">
            <v>0</v>
          </cell>
          <cell r="W57">
            <v>0</v>
          </cell>
          <cell r="Y57">
            <v>85284751.964884996</v>
          </cell>
          <cell r="Z57">
            <v>51001842.71365957</v>
          </cell>
          <cell r="AA57">
            <v>42753944.655809045</v>
          </cell>
          <cell r="AB57">
            <v>59208304.303818196</v>
          </cell>
          <cell r="AD57">
            <v>238248843.63817182</v>
          </cell>
          <cell r="AF57">
            <v>9627095.9849410318</v>
          </cell>
          <cell r="AG57">
            <v>40</v>
          </cell>
          <cell r="AH57">
            <v>33838881.62631844</v>
          </cell>
          <cell r="AI57">
            <v>43465977.611259475</v>
          </cell>
          <cell r="AK57">
            <v>0</v>
          </cell>
          <cell r="AL57">
            <v>76621192.86974512</v>
          </cell>
          <cell r="AM57">
            <v>76621192.86974512</v>
          </cell>
          <cell r="AO57">
            <v>0.2625298683998627</v>
          </cell>
          <cell r="AQ57">
            <v>11411117.382155329</v>
          </cell>
          <cell r="AR57">
            <v>20115351.680734683</v>
          </cell>
          <cell r="AT57">
            <v>269775312.70106184</v>
          </cell>
          <cell r="AU57">
            <v>269775000</v>
          </cell>
        </row>
        <row r="58">
          <cell r="B58" t="str">
            <v>FS193</v>
          </cell>
          <cell r="C58" t="str">
            <v xml:space="preserve"> Nketoana</v>
          </cell>
          <cell r="D58">
            <v>53</v>
          </cell>
          <cell r="E58" t="str">
            <v>B3</v>
          </cell>
          <cell r="F58" t="str">
            <v>B</v>
          </cell>
          <cell r="G58">
            <v>21705.044149349807</v>
          </cell>
          <cell r="H58">
            <v>0.66218256046654611</v>
          </cell>
          <cell r="I58">
            <v>14372.701709855881</v>
          </cell>
          <cell r="K58">
            <v>40004162.75916703</v>
          </cell>
          <cell r="L58">
            <v>23923221.55987202</v>
          </cell>
          <cell r="M58">
            <v>20054414.431686632</v>
          </cell>
          <cell r="N58">
            <v>27772592.2570481</v>
          </cell>
          <cell r="O58">
            <v>111754391.00777379</v>
          </cell>
          <cell r="Q58">
            <v>1</v>
          </cell>
          <cell r="R58">
            <v>1</v>
          </cell>
          <cell r="S58">
            <v>1</v>
          </cell>
          <cell r="U58">
            <v>0</v>
          </cell>
          <cell r="V58">
            <v>0</v>
          </cell>
          <cell r="W58">
            <v>0</v>
          </cell>
          <cell r="Y58">
            <v>40004162.75916703</v>
          </cell>
          <cell r="Z58">
            <v>23923221.55987202</v>
          </cell>
          <cell r="AA58">
            <v>20054414.431686632</v>
          </cell>
          <cell r="AB58">
            <v>27772592.2570481</v>
          </cell>
          <cell r="AD58">
            <v>111754391.00777379</v>
          </cell>
          <cell r="AF58">
            <v>9627095.9849410318</v>
          </cell>
          <cell r="AG58">
            <v>18</v>
          </cell>
          <cell r="AH58">
            <v>15227496.731843296</v>
          </cell>
          <cell r="AI58">
            <v>24854592.716784328</v>
          </cell>
          <cell r="AK58">
            <v>0</v>
          </cell>
          <cell r="AL58">
            <v>31413895.887263842</v>
          </cell>
          <cell r="AM58">
            <v>31413895.887263842</v>
          </cell>
          <cell r="AO58">
            <v>0.56192524928966381</v>
          </cell>
          <cell r="AQ58">
            <v>13966423.208372096</v>
          </cell>
          <cell r="AR58">
            <v>17652261.27761028</v>
          </cell>
          <cell r="AT58">
            <v>143373075.49375618</v>
          </cell>
          <cell r="AU58">
            <v>143373000</v>
          </cell>
        </row>
        <row r="59">
          <cell r="B59" t="str">
            <v>FS194</v>
          </cell>
          <cell r="C59" t="str">
            <v xml:space="preserve"> Maluti-a-Phofung</v>
          </cell>
          <cell r="D59">
            <v>54</v>
          </cell>
          <cell r="E59" t="str">
            <v>B3</v>
          </cell>
          <cell r="F59" t="str">
            <v>B</v>
          </cell>
          <cell r="G59">
            <v>119248.63949700899</v>
          </cell>
          <cell r="H59">
            <v>0.74254760635487727</v>
          </cell>
          <cell r="I59">
            <v>88547.791819579696</v>
          </cell>
          <cell r="K59">
            <v>246458901.56380516</v>
          </cell>
          <cell r="L59">
            <v>147386934.28004563</v>
          </cell>
          <cell r="M59">
            <v>123551865.89191161</v>
          </cell>
          <cell r="N59">
            <v>171102258.0939534</v>
          </cell>
          <cell r="O59">
            <v>688499959.82971585</v>
          </cell>
          <cell r="Q59">
            <v>1</v>
          </cell>
          <cell r="R59">
            <v>1</v>
          </cell>
          <cell r="S59">
            <v>1</v>
          </cell>
          <cell r="U59">
            <v>0</v>
          </cell>
          <cell r="V59">
            <v>0</v>
          </cell>
          <cell r="W59">
            <v>0</v>
          </cell>
          <cell r="Y59">
            <v>246458901.56380516</v>
          </cell>
          <cell r="Z59">
            <v>147386934.28004563</v>
          </cell>
          <cell r="AA59">
            <v>123551865.89191161</v>
          </cell>
          <cell r="AB59">
            <v>171102258.0939534</v>
          </cell>
          <cell r="AD59">
            <v>688499959.82971585</v>
          </cell>
          <cell r="AF59">
            <v>9627095.9849410318</v>
          </cell>
          <cell r="AG59">
            <v>70</v>
          </cell>
          <cell r="AH59">
            <v>59218042.846057266</v>
          </cell>
          <cell r="AI59">
            <v>68845138.830998302</v>
          </cell>
          <cell r="AK59">
            <v>0</v>
          </cell>
          <cell r="AL59">
            <v>172589575.03521669</v>
          </cell>
          <cell r="AM59">
            <v>172589575.03521669</v>
          </cell>
          <cell r="AO59">
            <v>0.85910146048893088</v>
          </cell>
          <cell r="AQ59">
            <v>59144959.317273848</v>
          </cell>
          <cell r="AR59">
            <v>148271955.9779186</v>
          </cell>
          <cell r="AT59">
            <v>895916875.12490833</v>
          </cell>
          <cell r="AU59">
            <v>895917000</v>
          </cell>
        </row>
        <row r="60">
          <cell r="B60" t="str">
            <v>FS195</v>
          </cell>
          <cell r="C60" t="str">
            <v xml:space="preserve"> Phumelela</v>
          </cell>
          <cell r="D60">
            <v>55</v>
          </cell>
          <cell r="E60" t="str">
            <v>B3</v>
          </cell>
          <cell r="F60" t="str">
            <v>B</v>
          </cell>
          <cell r="G60">
            <v>15609.305188568376</v>
          </cell>
          <cell r="H60">
            <v>0.6629353469133864</v>
          </cell>
          <cell r="I60">
            <v>10347.960150260498</v>
          </cell>
          <cell r="K60">
            <v>28801925.374442797</v>
          </cell>
          <cell r="L60">
            <v>17224078.559819411</v>
          </cell>
          <cell r="M60">
            <v>14438641.082601523</v>
          </cell>
          <cell r="N60">
            <v>19995522.327461477</v>
          </cell>
          <cell r="O60">
            <v>80460167.344325215</v>
          </cell>
          <cell r="Q60">
            <v>1</v>
          </cell>
          <cell r="R60">
            <v>1</v>
          </cell>
          <cell r="S60">
            <v>1</v>
          </cell>
          <cell r="U60">
            <v>0</v>
          </cell>
          <cell r="V60">
            <v>0</v>
          </cell>
          <cell r="W60">
            <v>0</v>
          </cell>
          <cell r="Y60">
            <v>28801925.374442797</v>
          </cell>
          <cell r="Z60">
            <v>17224078.559819411</v>
          </cell>
          <cell r="AA60">
            <v>14438641.082601523</v>
          </cell>
          <cell r="AB60">
            <v>19995522.327461477</v>
          </cell>
          <cell r="AD60">
            <v>80460167.344325215</v>
          </cell>
          <cell r="AF60">
            <v>9627095.9849410318</v>
          </cell>
          <cell r="AG60">
            <v>16</v>
          </cell>
          <cell r="AH60">
            <v>13535552.650527375</v>
          </cell>
          <cell r="AI60">
            <v>23162648.635468408</v>
          </cell>
          <cell r="AK60">
            <v>0</v>
          </cell>
          <cell r="AL60">
            <v>22591480.795532178</v>
          </cell>
          <cell r="AM60">
            <v>22591480.795532178</v>
          </cell>
          <cell r="AO60">
            <v>0.59730659093083727</v>
          </cell>
          <cell r="AQ60">
            <v>13835202.693380445</v>
          </cell>
          <cell r="AR60">
            <v>13494040.378058804</v>
          </cell>
          <cell r="AT60">
            <v>107789410.41576447</v>
          </cell>
          <cell r="AU60">
            <v>107789000</v>
          </cell>
        </row>
        <row r="61">
          <cell r="B61" t="str">
            <v>FS196</v>
          </cell>
          <cell r="C61" t="str">
            <v xml:space="preserve"> Mantsopa</v>
          </cell>
          <cell r="D61">
            <v>56</v>
          </cell>
          <cell r="E61" t="str">
            <v>B3</v>
          </cell>
          <cell r="F61" t="str">
            <v>B</v>
          </cell>
          <cell r="G61">
            <v>18282.092002625177</v>
          </cell>
          <cell r="H61">
            <v>0.64614282462493577</v>
          </cell>
          <cell r="I61">
            <v>11812.842566629181</v>
          </cell>
          <cell r="K61">
            <v>32879196.008068316</v>
          </cell>
          <cell r="L61">
            <v>19662361.028446533</v>
          </cell>
          <cell r="M61">
            <v>16482610.244739147</v>
          </cell>
          <cell r="N61">
            <v>22826137.119002625</v>
          </cell>
          <cell r="O61">
            <v>91850304.400256619</v>
          </cell>
          <cell r="Q61">
            <v>1</v>
          </cell>
          <cell r="R61">
            <v>1</v>
          </cell>
          <cell r="S61">
            <v>1</v>
          </cell>
          <cell r="U61">
            <v>0</v>
          </cell>
          <cell r="V61">
            <v>0</v>
          </cell>
          <cell r="W61">
            <v>0</v>
          </cell>
          <cell r="Y61">
            <v>32879196.008068316</v>
          </cell>
          <cell r="Z61">
            <v>19662361.028446533</v>
          </cell>
          <cell r="AA61">
            <v>16482610.244739147</v>
          </cell>
          <cell r="AB61">
            <v>22826137.119002625</v>
          </cell>
          <cell r="AD61">
            <v>91850304.400256619</v>
          </cell>
          <cell r="AF61">
            <v>9627095.9849410318</v>
          </cell>
          <cell r="AG61">
            <v>18</v>
          </cell>
          <cell r="AH61">
            <v>15227496.731843296</v>
          </cell>
          <cell r="AI61">
            <v>24854592.716784328</v>
          </cell>
          <cell r="AK61">
            <v>0</v>
          </cell>
          <cell r="AL61">
            <v>26459827.992980618</v>
          </cell>
          <cell r="AM61">
            <v>26459827.992980618</v>
          </cell>
          <cell r="AO61">
            <v>0.54377274141993881</v>
          </cell>
          <cell r="AQ61">
            <v>13515250.018481858</v>
          </cell>
          <cell r="AR61">
            <v>14388133.205243109</v>
          </cell>
          <cell r="AT61">
            <v>119753687.6239816</v>
          </cell>
          <cell r="AU61">
            <v>119754000</v>
          </cell>
        </row>
        <row r="62">
          <cell r="B62" t="str">
            <v>DC19</v>
          </cell>
          <cell r="C62" t="str">
            <v xml:space="preserve"> Thabo Mofutsanyana District Municipality</v>
          </cell>
          <cell r="D62">
            <v>57</v>
          </cell>
          <cell r="E62" t="str">
            <v>C1</v>
          </cell>
          <cell r="F62" t="str">
            <v>C</v>
          </cell>
          <cell r="G62">
            <v>267057.29269679607</v>
          </cell>
          <cell r="H62">
            <v>0</v>
          </cell>
          <cell r="I62">
            <v>0</v>
          </cell>
          <cell r="K62">
            <v>0</v>
          </cell>
          <cell r="L62">
            <v>0</v>
          </cell>
          <cell r="M62">
            <v>0</v>
          </cell>
          <cell r="N62">
            <v>0</v>
          </cell>
          <cell r="O62">
            <v>0</v>
          </cell>
          <cell r="Q62">
            <v>0</v>
          </cell>
          <cell r="R62">
            <v>0</v>
          </cell>
          <cell r="S62">
            <v>0</v>
          </cell>
          <cell r="U62">
            <v>0</v>
          </cell>
          <cell r="V62">
            <v>0</v>
          </cell>
          <cell r="W62">
            <v>0</v>
          </cell>
          <cell r="Y62">
            <v>0</v>
          </cell>
          <cell r="Z62">
            <v>0</v>
          </cell>
          <cell r="AA62">
            <v>0</v>
          </cell>
          <cell r="AB62">
            <v>0</v>
          </cell>
          <cell r="AD62">
            <v>0</v>
          </cell>
          <cell r="AF62">
            <v>9627095.9849410318</v>
          </cell>
          <cell r="AG62">
            <v>41</v>
          </cell>
          <cell r="AH62">
            <v>34684853.6669764</v>
          </cell>
          <cell r="AI62">
            <v>44311949.651917428</v>
          </cell>
          <cell r="AK62">
            <v>43192567.996545203</v>
          </cell>
          <cell r="AL62">
            <v>0</v>
          </cell>
          <cell r="AM62">
            <v>43192567.996545203</v>
          </cell>
          <cell r="AO62">
            <v>0.77519541470497655</v>
          </cell>
          <cell r="AQ62">
            <v>34350420.186804175</v>
          </cell>
          <cell r="AR62">
            <v>33482680.660254758</v>
          </cell>
          <cell r="AT62">
            <v>67833100.847058937</v>
          </cell>
          <cell r="AU62">
            <v>67833000</v>
          </cell>
        </row>
        <row r="63">
          <cell r="B63" t="str">
            <v>FS201</v>
          </cell>
          <cell r="C63" t="str">
            <v xml:space="preserve"> Moqhaka</v>
          </cell>
          <cell r="D63">
            <v>58</v>
          </cell>
          <cell r="E63" t="str">
            <v>B2</v>
          </cell>
          <cell r="F63" t="str">
            <v>B</v>
          </cell>
          <cell r="G63">
            <v>58739.807407874781</v>
          </cell>
          <cell r="H63">
            <v>0.60559339520676758</v>
          </cell>
          <cell r="I63">
            <v>35572.439401926524</v>
          </cell>
          <cell r="K63">
            <v>99010310.260557413</v>
          </cell>
          <cell r="L63">
            <v>59209977.804927453</v>
          </cell>
          <cell r="M63">
            <v>49634679.443955898</v>
          </cell>
          <cell r="N63">
            <v>68737170.995540261</v>
          </cell>
          <cell r="O63">
            <v>276592138.50498104</v>
          </cell>
          <cell r="Q63">
            <v>1</v>
          </cell>
          <cell r="R63">
            <v>1</v>
          </cell>
          <cell r="S63">
            <v>1</v>
          </cell>
          <cell r="U63">
            <v>0</v>
          </cell>
          <cell r="V63">
            <v>0</v>
          </cell>
          <cell r="W63">
            <v>0</v>
          </cell>
          <cell r="Y63">
            <v>99010310.260557413</v>
          </cell>
          <cell r="Z63">
            <v>59209977.804927453</v>
          </cell>
          <cell r="AA63">
            <v>49634679.443955898</v>
          </cell>
          <cell r="AB63">
            <v>68737170.995540261</v>
          </cell>
          <cell r="AD63">
            <v>276592138.50498104</v>
          </cell>
          <cell r="AF63">
            <v>9627095.9849410318</v>
          </cell>
          <cell r="AG63">
            <v>44</v>
          </cell>
          <cell r="AH63">
            <v>37222769.788950279</v>
          </cell>
          <cell r="AI63">
            <v>46849865.773891315</v>
          </cell>
          <cell r="AK63">
            <v>0</v>
          </cell>
          <cell r="AL63">
            <v>85014625.248029441</v>
          </cell>
          <cell r="AM63">
            <v>85014625.248029441</v>
          </cell>
          <cell r="AO63">
            <v>0.35889864724579235</v>
          </cell>
          <cell r="AQ63">
            <v>16814353.44989654</v>
          </cell>
          <cell r="AR63">
            <v>30511633.99762575</v>
          </cell>
          <cell r="AT63">
            <v>323918125.95250332</v>
          </cell>
          <cell r="AU63">
            <v>323918000</v>
          </cell>
        </row>
        <row r="64">
          <cell r="B64" t="str">
            <v>FS203</v>
          </cell>
          <cell r="C64" t="str">
            <v xml:space="preserve"> Ngwathe</v>
          </cell>
          <cell r="D64">
            <v>59</v>
          </cell>
          <cell r="E64" t="str">
            <v>B3</v>
          </cell>
          <cell r="F64" t="str">
            <v>B</v>
          </cell>
          <cell r="G64">
            <v>44634.378325013422</v>
          </cell>
          <cell r="H64">
            <v>0.68499887201018994</v>
          </cell>
          <cell r="I64">
            <v>30574.498805510266</v>
          </cell>
          <cell r="K64">
            <v>85099325.873914272</v>
          </cell>
          <cell r="L64">
            <v>50890954.51724913</v>
          </cell>
          <cell r="M64">
            <v>42660989.037735969</v>
          </cell>
          <cell r="N64">
            <v>59079573.620230325</v>
          </cell>
          <cell r="O64">
            <v>237730843.04912969</v>
          </cell>
          <cell r="Q64">
            <v>1</v>
          </cell>
          <cell r="R64">
            <v>1</v>
          </cell>
          <cell r="S64">
            <v>1</v>
          </cell>
          <cell r="U64">
            <v>0</v>
          </cell>
          <cell r="V64">
            <v>0</v>
          </cell>
          <cell r="W64">
            <v>0</v>
          </cell>
          <cell r="Y64">
            <v>85099325.873914272</v>
          </cell>
          <cell r="Z64">
            <v>50890954.51724913</v>
          </cell>
          <cell r="AA64">
            <v>42660989.037735969</v>
          </cell>
          <cell r="AB64">
            <v>59079573.620230325</v>
          </cell>
          <cell r="AD64">
            <v>237730843.04912969</v>
          </cell>
          <cell r="AF64">
            <v>9627095.9849410318</v>
          </cell>
          <cell r="AG64">
            <v>37</v>
          </cell>
          <cell r="AH64">
            <v>31300965.504344553</v>
          </cell>
          <cell r="AI64">
            <v>40928061.489285588</v>
          </cell>
          <cell r="AK64">
            <v>0</v>
          </cell>
          <cell r="AL64">
            <v>64599717.1923154</v>
          </cell>
          <cell r="AM64">
            <v>64599717.1923154</v>
          </cell>
          <cell r="AO64">
            <v>0.55803485302162947</v>
          </cell>
          <cell r="AQ64">
            <v>22839284.777633697</v>
          </cell>
          <cell r="AR64">
            <v>36048893.688652553</v>
          </cell>
          <cell r="AT64">
            <v>296619021.51541597</v>
          </cell>
          <cell r="AU64">
            <v>296619000</v>
          </cell>
        </row>
        <row r="65">
          <cell r="B65" t="str">
            <v>FS204</v>
          </cell>
          <cell r="C65" t="str">
            <v xml:space="preserve"> Metsimaholo</v>
          </cell>
          <cell r="D65">
            <v>60</v>
          </cell>
          <cell r="E65" t="str">
            <v>B2</v>
          </cell>
          <cell r="F65" t="str">
            <v>B</v>
          </cell>
          <cell r="G65">
            <v>72798.360286978335</v>
          </cell>
          <cell r="H65">
            <v>0.53977695434931439</v>
          </cell>
          <cell r="I65">
            <v>39294.877197329246</v>
          </cell>
          <cell r="K65">
            <v>109371132.49386448</v>
          </cell>
          <cell r="L65">
            <v>65405939.143302284</v>
          </cell>
          <cell r="M65">
            <v>54828644.486310393</v>
          </cell>
          <cell r="N65">
            <v>75930094.71864599</v>
          </cell>
          <cell r="O65">
            <v>305535810.84212315</v>
          </cell>
          <cell r="Q65">
            <v>1</v>
          </cell>
          <cell r="R65">
            <v>1</v>
          </cell>
          <cell r="S65">
            <v>1</v>
          </cell>
          <cell r="U65">
            <v>0</v>
          </cell>
          <cell r="V65">
            <v>0</v>
          </cell>
          <cell r="W65">
            <v>0</v>
          </cell>
          <cell r="Y65">
            <v>109371132.49386448</v>
          </cell>
          <cell r="Z65">
            <v>65405939.143302284</v>
          </cell>
          <cell r="AA65">
            <v>54828644.486310393</v>
          </cell>
          <cell r="AB65">
            <v>75930094.71864599</v>
          </cell>
          <cell r="AD65">
            <v>305535810.84212315</v>
          </cell>
          <cell r="AF65">
            <v>9627095.9849410318</v>
          </cell>
          <cell r="AG65">
            <v>46</v>
          </cell>
          <cell r="AH65">
            <v>38914713.870266199</v>
          </cell>
          <cell r="AI65">
            <v>48541809.855207235</v>
          </cell>
          <cell r="AK65">
            <v>0</v>
          </cell>
          <cell r="AL65">
            <v>105361688.97344379</v>
          </cell>
          <cell r="AM65">
            <v>105361688.97344379</v>
          </cell>
          <cell r="AO65">
            <v>0.15262110297690223</v>
          </cell>
          <cell r="AQ65">
            <v>7408504.5605967911</v>
          </cell>
          <cell r="AR65">
            <v>16080417.182636309</v>
          </cell>
          <cell r="AT65">
            <v>329024732.58535624</v>
          </cell>
          <cell r="AU65">
            <v>329025000</v>
          </cell>
        </row>
        <row r="66">
          <cell r="B66" t="str">
            <v>FS205</v>
          </cell>
          <cell r="C66" t="str">
            <v xml:space="preserve"> Mafube</v>
          </cell>
          <cell r="D66">
            <v>61</v>
          </cell>
          <cell r="E66" t="str">
            <v>B3</v>
          </cell>
          <cell r="F66" t="str">
            <v>B</v>
          </cell>
          <cell r="G66">
            <v>20567.436773972255</v>
          </cell>
          <cell r="H66">
            <v>0.66776528975179783</v>
          </cell>
          <cell r="I66">
            <v>13734.220376823365</v>
          </cell>
          <cell r="K66">
            <v>38227050.02970659</v>
          </cell>
          <cell r="L66">
            <v>22860475.619663365</v>
          </cell>
          <cell r="M66">
            <v>19163533.265569519</v>
          </cell>
          <cell r="N66">
            <v>26538844.971115842</v>
          </cell>
          <cell r="O66">
            <v>106789903.88605532</v>
          </cell>
          <cell r="Q66">
            <v>1</v>
          </cell>
          <cell r="R66">
            <v>1</v>
          </cell>
          <cell r="S66">
            <v>1</v>
          </cell>
          <cell r="U66">
            <v>0</v>
          </cell>
          <cell r="V66">
            <v>0</v>
          </cell>
          <cell r="W66">
            <v>0</v>
          </cell>
          <cell r="Y66">
            <v>38227050.02970659</v>
          </cell>
          <cell r="Z66">
            <v>22860475.619663365</v>
          </cell>
          <cell r="AA66">
            <v>19163533.265569519</v>
          </cell>
          <cell r="AB66">
            <v>26538844.971115842</v>
          </cell>
          <cell r="AD66">
            <v>106789903.88605532</v>
          </cell>
          <cell r="AF66">
            <v>9627095.9849410318</v>
          </cell>
          <cell r="AG66">
            <v>17</v>
          </cell>
          <cell r="AH66">
            <v>14381524.691185337</v>
          </cell>
          <cell r="AI66">
            <v>24008620.676126368</v>
          </cell>
          <cell r="AK66">
            <v>0</v>
          </cell>
          <cell r="AL66">
            <v>29767427.010960523</v>
          </cell>
          <cell r="AM66">
            <v>29767427.010960523</v>
          </cell>
          <cell r="AO66">
            <v>0.61984703488281268</v>
          </cell>
          <cell r="AQ66">
            <v>14881672.337723119</v>
          </cell>
          <cell r="AR66">
            <v>18451251.368834428</v>
          </cell>
          <cell r="AT66">
            <v>140122827.59261286</v>
          </cell>
          <cell r="AU66">
            <v>140123000</v>
          </cell>
        </row>
        <row r="67">
          <cell r="B67" t="str">
            <v>DC20</v>
          </cell>
          <cell r="C67" t="str">
            <v xml:space="preserve"> Fezile Dabi District Municipality</v>
          </cell>
          <cell r="D67">
            <v>62</v>
          </cell>
          <cell r="E67" t="str">
            <v>C1</v>
          </cell>
          <cell r="F67" t="str">
            <v>C</v>
          </cell>
          <cell r="G67">
            <v>196739.9827938388</v>
          </cell>
          <cell r="H67">
            <v>0</v>
          </cell>
          <cell r="I67">
            <v>0</v>
          </cell>
          <cell r="K67">
            <v>0</v>
          </cell>
          <cell r="L67">
            <v>0</v>
          </cell>
          <cell r="M67">
            <v>0</v>
          </cell>
          <cell r="N67">
            <v>0</v>
          </cell>
          <cell r="O67">
            <v>0</v>
          </cell>
          <cell r="Q67">
            <v>0</v>
          </cell>
          <cell r="R67">
            <v>0</v>
          </cell>
          <cell r="S67">
            <v>0</v>
          </cell>
          <cell r="U67">
            <v>0</v>
          </cell>
          <cell r="V67">
            <v>0</v>
          </cell>
          <cell r="W67">
            <v>0</v>
          </cell>
          <cell r="Y67">
            <v>0</v>
          </cell>
          <cell r="Z67">
            <v>0</v>
          </cell>
          <cell r="AA67">
            <v>0</v>
          </cell>
          <cell r="AB67">
            <v>0</v>
          </cell>
          <cell r="AD67">
            <v>0</v>
          </cell>
          <cell r="AF67">
            <v>9627095.9849410318</v>
          </cell>
          <cell r="AG67">
            <v>32</v>
          </cell>
          <cell r="AH67">
            <v>27071105.30105475</v>
          </cell>
          <cell r="AI67">
            <v>36698201.285995781</v>
          </cell>
          <cell r="AK67">
            <v>31819782.933656484</v>
          </cell>
          <cell r="AL67">
            <v>0</v>
          </cell>
          <cell r="AM67">
            <v>31819782.933656484</v>
          </cell>
          <cell r="AO67">
            <v>0.19333104457031636</v>
          </cell>
          <cell r="AQ67">
            <v>7094901.5884732911</v>
          </cell>
          <cell r="AR67">
            <v>6151751.8725645337</v>
          </cell>
          <cell r="AT67">
            <v>13246653.461037826</v>
          </cell>
          <cell r="AU67">
            <v>13247000</v>
          </cell>
        </row>
        <row r="68">
          <cell r="G68">
            <v>0</v>
          </cell>
        </row>
        <row r="69">
          <cell r="B69" t="str">
            <v>EKU</v>
          </cell>
          <cell r="C69" t="str">
            <v xml:space="preserve"> City of Ekurhuleni</v>
          </cell>
          <cell r="D69">
            <v>63</v>
          </cell>
          <cell r="E69" t="str">
            <v>A</v>
          </cell>
          <cell r="F69" t="str">
            <v>A</v>
          </cell>
          <cell r="G69">
            <v>1550737.8377298112</v>
          </cell>
          <cell r="H69">
            <v>0.52444241545903802</v>
          </cell>
          <cell r="I69">
            <v>813272.69736274797</v>
          </cell>
          <cell r="K69">
            <v>2263617099.252552</v>
          </cell>
          <cell r="L69">
            <v>1353684458.2436447</v>
          </cell>
          <cell r="M69">
            <v>1134769791.2428012</v>
          </cell>
          <cell r="N69">
            <v>1571499323.7601786</v>
          </cell>
          <cell r="O69">
            <v>6323570672.499177</v>
          </cell>
          <cell r="Q69">
            <v>1</v>
          </cell>
          <cell r="R69">
            <v>1</v>
          </cell>
          <cell r="S69">
            <v>1</v>
          </cell>
          <cell r="U69">
            <v>0</v>
          </cell>
          <cell r="V69">
            <v>0</v>
          </cell>
          <cell r="W69">
            <v>0</v>
          </cell>
          <cell r="Y69">
            <v>2263617099.252552</v>
          </cell>
          <cell r="Z69">
            <v>1353684458.2436447</v>
          </cell>
          <cell r="AA69">
            <v>1134769791.2428012</v>
          </cell>
          <cell r="AB69">
            <v>1571499323.7601786</v>
          </cell>
          <cell r="AD69">
            <v>6323570672.499177</v>
          </cell>
          <cell r="AF69">
            <v>9627095.9849410318</v>
          </cell>
          <cell r="AG69">
            <v>224</v>
          </cell>
          <cell r="AH69">
            <v>189497737.10738325</v>
          </cell>
          <cell r="AI69">
            <v>199124833.09232429</v>
          </cell>
          <cell r="AK69">
            <v>250808913.78992072</v>
          </cell>
          <cell r="AL69">
            <v>2244396125.0520759</v>
          </cell>
          <cell r="AM69">
            <v>2495205038.8419967</v>
          </cell>
          <cell r="AO69">
            <v>0</v>
          </cell>
          <cell r="AQ69">
            <v>0</v>
          </cell>
          <cell r="AR69">
            <v>0</v>
          </cell>
          <cell r="AT69">
            <v>6323570672.499177</v>
          </cell>
          <cell r="AU69">
            <v>6323571000</v>
          </cell>
        </row>
        <row r="70">
          <cell r="B70" t="str">
            <v>JHB</v>
          </cell>
          <cell r="C70" t="str">
            <v xml:space="preserve"> City of Johannesburg</v>
          </cell>
          <cell r="D70">
            <v>64</v>
          </cell>
          <cell r="E70" t="str">
            <v>A</v>
          </cell>
          <cell r="F70" t="str">
            <v>A</v>
          </cell>
          <cell r="G70">
            <v>2252623.0139968279</v>
          </cell>
          <cell r="H70">
            <v>0.49390689862174819</v>
          </cell>
          <cell r="I70">
            <v>1112586.0466071481</v>
          </cell>
          <cell r="K70">
            <v>3096708899.3108201</v>
          </cell>
          <cell r="L70">
            <v>1851888603.4594951</v>
          </cell>
          <cell r="M70">
            <v>1552405533.7676175</v>
          </cell>
          <cell r="N70">
            <v>2149867105.5082574</v>
          </cell>
          <cell r="O70">
            <v>8650870142.0461903</v>
          </cell>
          <cell r="Q70">
            <v>1</v>
          </cell>
          <cell r="R70">
            <v>1</v>
          </cell>
          <cell r="S70">
            <v>1</v>
          </cell>
          <cell r="U70">
            <v>0</v>
          </cell>
          <cell r="V70">
            <v>0</v>
          </cell>
          <cell r="W70">
            <v>0</v>
          </cell>
          <cell r="Y70">
            <v>3096708899.3108201</v>
          </cell>
          <cell r="Z70">
            <v>1851888603.4594951</v>
          </cell>
          <cell r="AA70">
            <v>1552405533.7676175</v>
          </cell>
          <cell r="AB70">
            <v>2149867105.5082574</v>
          </cell>
          <cell r="AD70">
            <v>8650870142.0461903</v>
          </cell>
          <cell r="AF70">
            <v>9627095.9849410318</v>
          </cell>
          <cell r="AG70">
            <v>270</v>
          </cell>
          <cell r="AH70">
            <v>228412450.97764945</v>
          </cell>
          <cell r="AI70">
            <v>238039546.96259049</v>
          </cell>
          <cell r="AK70">
            <v>364328461.95706177</v>
          </cell>
          <cell r="AL70">
            <v>3260240538.9288564</v>
          </cell>
          <cell r="AM70">
            <v>3624569000.8859181</v>
          </cell>
          <cell r="AO70">
            <v>0</v>
          </cell>
          <cell r="AQ70">
            <v>0</v>
          </cell>
          <cell r="AR70">
            <v>0</v>
          </cell>
          <cell r="AT70">
            <v>8650870142.0461903</v>
          </cell>
          <cell r="AU70">
            <v>8650870000</v>
          </cell>
        </row>
        <row r="71">
          <cell r="B71" t="str">
            <v>TSH</v>
          </cell>
          <cell r="C71" t="str">
            <v xml:space="preserve"> City of Tshwane</v>
          </cell>
          <cell r="D71">
            <v>65</v>
          </cell>
          <cell r="E71" t="str">
            <v>A</v>
          </cell>
          <cell r="F71" t="str">
            <v>A</v>
          </cell>
          <cell r="G71">
            <v>1389996.3242369795</v>
          </cell>
          <cell r="H71">
            <v>0.45320836153224875</v>
          </cell>
          <cell r="I71">
            <v>629957.95664328989</v>
          </cell>
          <cell r="K71">
            <v>1753389247.0410943</v>
          </cell>
          <cell r="L71">
            <v>1048558863.4910028</v>
          </cell>
          <cell r="M71">
            <v>878988390.081164</v>
          </cell>
          <cell r="N71">
            <v>1217277434.8291063</v>
          </cell>
          <cell r="O71">
            <v>4898213935.4423676</v>
          </cell>
          <cell r="Q71">
            <v>1</v>
          </cell>
          <cell r="R71">
            <v>1</v>
          </cell>
          <cell r="S71">
            <v>1</v>
          </cell>
          <cell r="U71">
            <v>0</v>
          </cell>
          <cell r="V71">
            <v>0</v>
          </cell>
          <cell r="W71">
            <v>0</v>
          </cell>
          <cell r="Y71">
            <v>1753389247.0410943</v>
          </cell>
          <cell r="Z71">
            <v>1048558863.4910028</v>
          </cell>
          <cell r="AA71">
            <v>878988390.081164</v>
          </cell>
          <cell r="AB71">
            <v>1217277434.8291063</v>
          </cell>
          <cell r="AD71">
            <v>4898213935.4423676</v>
          </cell>
          <cell r="AF71">
            <v>9627095.9849410318</v>
          </cell>
          <cell r="AG71">
            <v>214</v>
          </cell>
          <cell r="AH71">
            <v>181038016.70080364</v>
          </cell>
          <cell r="AI71">
            <v>190665112.68574467</v>
          </cell>
          <cell r="AK71">
            <v>224811350.94002959</v>
          </cell>
          <cell r="AL71">
            <v>2011753558.8872752</v>
          </cell>
          <cell r="AM71">
            <v>2236564909.8273048</v>
          </cell>
          <cell r="AO71">
            <v>0</v>
          </cell>
          <cell r="AQ71">
            <v>0</v>
          </cell>
          <cell r="AR71">
            <v>0</v>
          </cell>
          <cell r="AT71">
            <v>4898213935.4423676</v>
          </cell>
          <cell r="AU71">
            <v>4898214000</v>
          </cell>
        </row>
        <row r="72">
          <cell r="B72" t="str">
            <v>GT421</v>
          </cell>
          <cell r="C72" t="str">
            <v xml:space="preserve"> Emfuleni</v>
          </cell>
          <cell r="D72">
            <v>66</v>
          </cell>
          <cell r="E72" t="str">
            <v>B1</v>
          </cell>
          <cell r="F72" t="str">
            <v>B</v>
          </cell>
          <cell r="G72">
            <v>277896.22106791515</v>
          </cell>
          <cell r="H72">
            <v>0.58195139385378447</v>
          </cell>
          <cell r="I72">
            <v>161722.09319717265</v>
          </cell>
          <cell r="K72">
            <v>450128101.77341008</v>
          </cell>
          <cell r="L72">
            <v>269184843.93432999</v>
          </cell>
          <cell r="M72">
            <v>225652904.04043806</v>
          </cell>
          <cell r="N72">
            <v>312498084.49315166</v>
          </cell>
          <cell r="O72">
            <v>1257463934.2413297</v>
          </cell>
          <cell r="Q72">
            <v>1</v>
          </cell>
          <cell r="R72">
            <v>1</v>
          </cell>
          <cell r="S72">
            <v>1</v>
          </cell>
          <cell r="U72">
            <v>0</v>
          </cell>
          <cell r="V72">
            <v>0</v>
          </cell>
          <cell r="W72">
            <v>0</v>
          </cell>
          <cell r="Y72">
            <v>450128101.77341008</v>
          </cell>
          <cell r="Z72">
            <v>269184843.93432999</v>
          </cell>
          <cell r="AA72">
            <v>225652904.04043806</v>
          </cell>
          <cell r="AB72">
            <v>312498084.49315166</v>
          </cell>
          <cell r="AD72">
            <v>1257463934.2413297</v>
          </cell>
          <cell r="AF72">
            <v>9627095.9849410318</v>
          </cell>
          <cell r="AG72">
            <v>90</v>
          </cell>
          <cell r="AH72">
            <v>76137483.659216478</v>
          </cell>
          <cell r="AI72">
            <v>85764579.644157514</v>
          </cell>
          <cell r="AK72">
            <v>0</v>
          </cell>
          <cell r="AL72">
            <v>402201575.63480705</v>
          </cell>
          <cell r="AM72">
            <v>402201575.63480705</v>
          </cell>
          <cell r="AO72">
            <v>7.2091887140214528E-2</v>
          </cell>
          <cell r="AQ72">
            <v>6182930.3963345438</v>
          </cell>
          <cell r="AR72">
            <v>28995470.598280966</v>
          </cell>
          <cell r="AT72">
            <v>1292642335.2359452</v>
          </cell>
          <cell r="AU72">
            <v>1292642000</v>
          </cell>
        </row>
        <row r="73">
          <cell r="B73" t="str">
            <v>GT422</v>
          </cell>
          <cell r="C73" t="str">
            <v xml:space="preserve"> Midvaal</v>
          </cell>
          <cell r="D73">
            <v>67</v>
          </cell>
          <cell r="E73" t="str">
            <v>B2</v>
          </cell>
          <cell r="F73" t="str">
            <v>B</v>
          </cell>
          <cell r="G73">
            <v>47087.063046328207</v>
          </cell>
          <cell r="H73">
            <v>0.51548396779614591</v>
          </cell>
          <cell r="I73">
            <v>24272.626090988542</v>
          </cell>
          <cell r="K73">
            <v>67559050.785173938</v>
          </cell>
          <cell r="L73">
            <v>40401548.959751688</v>
          </cell>
          <cell r="M73">
            <v>33867905.478081137</v>
          </cell>
          <cell r="N73">
            <v>46902368.186667919</v>
          </cell>
          <cell r="O73">
            <v>188730873.40967467</v>
          </cell>
          <cell r="Q73">
            <v>1</v>
          </cell>
          <cell r="R73">
            <v>1</v>
          </cell>
          <cell r="S73">
            <v>1</v>
          </cell>
          <cell r="U73">
            <v>0</v>
          </cell>
          <cell r="V73">
            <v>0</v>
          </cell>
          <cell r="W73">
            <v>0</v>
          </cell>
          <cell r="Y73">
            <v>67559050.785173938</v>
          </cell>
          <cell r="Z73">
            <v>40401548.959751688</v>
          </cell>
          <cell r="AA73">
            <v>33867905.478081137</v>
          </cell>
          <cell r="AB73">
            <v>46902368.186667919</v>
          </cell>
          <cell r="AD73">
            <v>188730873.40967467</v>
          </cell>
          <cell r="AF73">
            <v>9627095.9849410318</v>
          </cell>
          <cell r="AG73">
            <v>30</v>
          </cell>
          <cell r="AH73">
            <v>25379161.219738826</v>
          </cell>
          <cell r="AI73">
            <v>35006257.204679862</v>
          </cell>
          <cell r="AK73">
            <v>0</v>
          </cell>
          <cell r="AL73">
            <v>68149508.749960005</v>
          </cell>
          <cell r="AM73">
            <v>68149508.749960005</v>
          </cell>
          <cell r="AO73">
            <v>0</v>
          </cell>
          <cell r="AQ73">
            <v>0</v>
          </cell>
          <cell r="AR73">
            <v>0</v>
          </cell>
          <cell r="AT73">
            <v>188730873.40967467</v>
          </cell>
          <cell r="AU73">
            <v>188731000</v>
          </cell>
        </row>
        <row r="74">
          <cell r="B74" t="str">
            <v>GT423</v>
          </cell>
          <cell r="C74" t="str">
            <v xml:space="preserve"> Lesedi</v>
          </cell>
          <cell r="D74">
            <v>68</v>
          </cell>
          <cell r="E74" t="str">
            <v>B3</v>
          </cell>
          <cell r="F74" t="str">
            <v>B</v>
          </cell>
          <cell r="G74">
            <v>50120.211346903154</v>
          </cell>
          <cell r="H74">
            <v>0.55040509399163762</v>
          </cell>
          <cell r="I74">
            <v>27586.419637272971</v>
          </cell>
          <cell r="K74">
            <v>76782475.792661205</v>
          </cell>
          <cell r="L74">
            <v>45917325.938346714</v>
          </cell>
          <cell r="M74">
            <v>38491683.975666255</v>
          </cell>
          <cell r="N74">
            <v>53305662.351040989</v>
          </cell>
          <cell r="O74">
            <v>214497148.05771515</v>
          </cell>
          <cell r="Q74">
            <v>1</v>
          </cell>
          <cell r="R74">
            <v>1</v>
          </cell>
          <cell r="S74">
            <v>1</v>
          </cell>
          <cell r="U74">
            <v>0</v>
          </cell>
          <cell r="V74">
            <v>0</v>
          </cell>
          <cell r="W74">
            <v>0</v>
          </cell>
          <cell r="Y74">
            <v>76782475.792661205</v>
          </cell>
          <cell r="Z74">
            <v>45917325.938346714</v>
          </cell>
          <cell r="AA74">
            <v>38491683.975666255</v>
          </cell>
          <cell r="AB74">
            <v>53305662.351040989</v>
          </cell>
          <cell r="AD74">
            <v>214497148.05771515</v>
          </cell>
          <cell r="AF74">
            <v>9627095.9849410318</v>
          </cell>
          <cell r="AG74">
            <v>26</v>
          </cell>
          <cell r="AH74">
            <v>21995273.057106983</v>
          </cell>
          <cell r="AI74">
            <v>31622369.042048015</v>
          </cell>
          <cell r="AK74">
            <v>0</v>
          </cell>
          <cell r="AL74">
            <v>72539410.206472218</v>
          </cell>
          <cell r="AM74">
            <v>72539410.206472218</v>
          </cell>
          <cell r="AO74">
            <v>0.1901048371572186</v>
          </cell>
          <cell r="AQ74">
            <v>6011565.3172640083</v>
          </cell>
          <cell r="AR74">
            <v>13790092.764782082</v>
          </cell>
          <cell r="AT74">
            <v>234298806.13976124</v>
          </cell>
          <cell r="AU74">
            <v>234299000</v>
          </cell>
        </row>
        <row r="75">
          <cell r="B75" t="str">
            <v>DC42</v>
          </cell>
          <cell r="C75" t="str">
            <v xml:space="preserve"> Sedibeng District Municipality</v>
          </cell>
          <cell r="D75">
            <v>69</v>
          </cell>
          <cell r="E75" t="str">
            <v>C1</v>
          </cell>
          <cell r="F75" t="str">
            <v>C</v>
          </cell>
          <cell r="G75">
            <v>375103.49546114652</v>
          </cell>
          <cell r="H75">
            <v>0</v>
          </cell>
          <cell r="I75">
            <v>0</v>
          </cell>
          <cell r="K75">
            <v>0</v>
          </cell>
          <cell r="L75">
            <v>0</v>
          </cell>
          <cell r="M75">
            <v>0</v>
          </cell>
          <cell r="N75">
            <v>0</v>
          </cell>
          <cell r="O75">
            <v>0</v>
          </cell>
          <cell r="Q75">
            <v>0</v>
          </cell>
          <cell r="R75">
            <v>0</v>
          </cell>
          <cell r="S75">
            <v>0</v>
          </cell>
          <cell r="U75">
            <v>0</v>
          </cell>
          <cell r="V75">
            <v>0</v>
          </cell>
          <cell r="W75">
            <v>0</v>
          </cell>
          <cell r="Y75">
            <v>0</v>
          </cell>
          <cell r="Z75">
            <v>0</v>
          </cell>
          <cell r="AA75">
            <v>0</v>
          </cell>
          <cell r="AB75">
            <v>0</v>
          </cell>
          <cell r="AD75">
            <v>0</v>
          </cell>
          <cell r="AF75">
            <v>9627095.9849410318</v>
          </cell>
          <cell r="AG75">
            <v>49</v>
          </cell>
          <cell r="AH75">
            <v>41452629.992240086</v>
          </cell>
          <cell r="AI75">
            <v>51079725.977181122</v>
          </cell>
          <cell r="AK75">
            <v>60667443.565534689</v>
          </cell>
          <cell r="AL75">
            <v>0</v>
          </cell>
          <cell r="AM75">
            <v>60667443.565534689</v>
          </cell>
          <cell r="AO75">
            <v>0.26855309203038924</v>
          </cell>
          <cell r="AQ75">
            <v>13717618.351236986</v>
          </cell>
          <cell r="AR75">
            <v>16292429.555103483</v>
          </cell>
          <cell r="AT75">
            <v>30010047.906340469</v>
          </cell>
          <cell r="AU75">
            <v>30010000</v>
          </cell>
        </row>
        <row r="76">
          <cell r="B76" t="str">
            <v>GT481</v>
          </cell>
          <cell r="C76" t="str">
            <v xml:space="preserve"> Mogale City</v>
          </cell>
          <cell r="D76">
            <v>70</v>
          </cell>
          <cell r="E76" t="str">
            <v>B1</v>
          </cell>
          <cell r="F76" t="str">
            <v>B</v>
          </cell>
          <cell r="G76">
            <v>175092.34060321286</v>
          </cell>
          <cell r="H76">
            <v>0.54364345068485187</v>
          </cell>
          <cell r="I76">
            <v>95187.80423401804</v>
          </cell>
          <cell r="K76">
            <v>264940335.51494116</v>
          </cell>
          <cell r="L76">
            <v>158439170.06407917</v>
          </cell>
          <cell r="M76">
            <v>132816760.09752759</v>
          </cell>
          <cell r="N76">
            <v>183932856.0629822</v>
          </cell>
          <cell r="O76">
            <v>740129121.73953009</v>
          </cell>
          <cell r="Q76">
            <v>1</v>
          </cell>
          <cell r="R76">
            <v>1</v>
          </cell>
          <cell r="S76">
            <v>1</v>
          </cell>
          <cell r="U76">
            <v>0</v>
          </cell>
          <cell r="V76">
            <v>0</v>
          </cell>
          <cell r="W76">
            <v>0</v>
          </cell>
          <cell r="Y76">
            <v>264940335.51494116</v>
          </cell>
          <cell r="Z76">
            <v>158439170.06407917</v>
          </cell>
          <cell r="AA76">
            <v>132816760.09752759</v>
          </cell>
          <cell r="AB76">
            <v>183932856.0629822</v>
          </cell>
          <cell r="AD76">
            <v>740129121.73953009</v>
          </cell>
          <cell r="AF76">
            <v>9627095.9849410318</v>
          </cell>
          <cell r="AG76">
            <v>77</v>
          </cell>
          <cell r="AH76">
            <v>65139847.130662993</v>
          </cell>
          <cell r="AI76">
            <v>74766943.115604028</v>
          </cell>
          <cell r="AK76">
            <v>0</v>
          </cell>
          <cell r="AL76">
            <v>253412640.88289979</v>
          </cell>
          <cell r="AM76">
            <v>253412640.88289979</v>
          </cell>
          <cell r="AO76">
            <v>0</v>
          </cell>
          <cell r="AQ76">
            <v>0</v>
          </cell>
          <cell r="AR76">
            <v>0</v>
          </cell>
          <cell r="AT76">
            <v>740129121.73953009</v>
          </cell>
          <cell r="AU76">
            <v>740129000</v>
          </cell>
        </row>
        <row r="77">
          <cell r="B77" t="str">
            <v>GT484</v>
          </cell>
          <cell r="C77" t="str">
            <v xml:space="preserve"> Merafong City</v>
          </cell>
          <cell r="D77">
            <v>71</v>
          </cell>
          <cell r="E77" t="str">
            <v>B2</v>
          </cell>
          <cell r="F77" t="str">
            <v>B</v>
          </cell>
          <cell r="G77">
            <v>88927.146766028833</v>
          </cell>
          <cell r="H77">
            <v>0.48206066686540011</v>
          </cell>
          <cell r="I77">
            <v>42868.279672469165</v>
          </cell>
          <cell r="K77">
            <v>119317138.26962486</v>
          </cell>
          <cell r="L77">
            <v>71353832.647329137</v>
          </cell>
          <cell r="M77">
            <v>59814658.64108333</v>
          </cell>
          <cell r="N77">
            <v>82835035.203449428</v>
          </cell>
          <cell r="O77">
            <v>333320664.76148677</v>
          </cell>
          <cell r="Q77">
            <v>1</v>
          </cell>
          <cell r="R77">
            <v>1</v>
          </cell>
          <cell r="S77">
            <v>1</v>
          </cell>
          <cell r="U77">
            <v>0</v>
          </cell>
          <cell r="V77">
            <v>0</v>
          </cell>
          <cell r="W77">
            <v>0</v>
          </cell>
          <cell r="Y77">
            <v>119317138.26962486</v>
          </cell>
          <cell r="Z77">
            <v>71353832.647329137</v>
          </cell>
          <cell r="AA77">
            <v>59814658.64108333</v>
          </cell>
          <cell r="AB77">
            <v>82835035.203449428</v>
          </cell>
          <cell r="AD77">
            <v>333320664.76148677</v>
          </cell>
          <cell r="AF77">
            <v>9627095.9849410318</v>
          </cell>
          <cell r="AG77">
            <v>55</v>
          </cell>
          <cell r="AH77">
            <v>46528462.236187853</v>
          </cell>
          <cell r="AI77">
            <v>56155558.221128881</v>
          </cell>
          <cell r="AK77">
            <v>0</v>
          </cell>
          <cell r="AL77">
            <v>128705019.4801444</v>
          </cell>
          <cell r="AM77">
            <v>128705019.4801444</v>
          </cell>
          <cell r="AO77">
            <v>6.2221374891609504E-2</v>
          </cell>
          <cell r="AQ77">
            <v>3494076.0403244644</v>
          </cell>
          <cell r="AR77">
            <v>8008203.2675059689</v>
          </cell>
          <cell r="AT77">
            <v>344822944.06931722</v>
          </cell>
          <cell r="AU77">
            <v>344823000</v>
          </cell>
        </row>
        <row r="78">
          <cell r="B78" t="str">
            <v>GT485</v>
          </cell>
          <cell r="C78" t="str">
            <v xml:space="preserve"> Rand West City</v>
          </cell>
          <cell r="D78">
            <v>72</v>
          </cell>
          <cell r="E78" t="str">
            <v>B2</v>
          </cell>
          <cell r="F78" t="str">
            <v>B</v>
          </cell>
          <cell r="G78">
            <v>119289.573438356</v>
          </cell>
          <cell r="H78">
            <v>0.54537071570836759</v>
          </cell>
          <cell r="I78">
            <v>65057.040042622088</v>
          </cell>
          <cell r="K78">
            <v>181076075.39854783</v>
          </cell>
          <cell r="L78">
            <v>108286807.47627652</v>
          </cell>
          <cell r="M78">
            <v>90774919.639423713</v>
          </cell>
          <cell r="N78">
            <v>125710717.65270162</v>
          </cell>
          <cell r="O78">
            <v>505848520.16694969</v>
          </cell>
          <cell r="Q78">
            <v>1</v>
          </cell>
          <cell r="R78">
            <v>1</v>
          </cell>
          <cell r="S78">
            <v>1</v>
          </cell>
          <cell r="U78">
            <v>0</v>
          </cell>
          <cell r="V78">
            <v>0</v>
          </cell>
          <cell r="W78">
            <v>0</v>
          </cell>
          <cell r="Y78">
            <v>181076075.39854783</v>
          </cell>
          <cell r="Z78">
            <v>108286807.47627652</v>
          </cell>
          <cell r="AA78">
            <v>90774919.639423713</v>
          </cell>
          <cell r="AB78">
            <v>125710717.65270162</v>
          </cell>
          <cell r="AD78">
            <v>505848520.16694969</v>
          </cell>
          <cell r="AF78">
            <v>9627095.9849410318</v>
          </cell>
          <cell r="AG78">
            <v>69</v>
          </cell>
          <cell r="AH78">
            <v>58372070.805399306</v>
          </cell>
          <cell r="AI78">
            <v>67999166.790340334</v>
          </cell>
          <cell r="AK78">
            <v>0</v>
          </cell>
          <cell r="AL78">
            <v>172648819.07834703</v>
          </cell>
          <cell r="AM78">
            <v>172648819.07834703</v>
          </cell>
          <cell r="AO78">
            <v>8.2075713681978191E-2</v>
          </cell>
          <cell r="AQ78">
            <v>5581080.1440970534</v>
          </cell>
          <cell r="AR78">
            <v>14170275.042206064</v>
          </cell>
          <cell r="AT78">
            <v>525599875.35325283</v>
          </cell>
          <cell r="AU78">
            <v>525600000</v>
          </cell>
        </row>
        <row r="79">
          <cell r="B79" t="str">
            <v>DC48</v>
          </cell>
          <cell r="C79" t="str">
            <v xml:space="preserve"> West Rand District Municipality</v>
          </cell>
          <cell r="D79">
            <v>73</v>
          </cell>
          <cell r="E79" t="str">
            <v>C1</v>
          </cell>
          <cell r="F79" t="str">
            <v>C</v>
          </cell>
          <cell r="G79">
            <v>383309.06080759765</v>
          </cell>
          <cell r="H79">
            <v>0</v>
          </cell>
          <cell r="I79">
            <v>0</v>
          </cell>
          <cell r="K79">
            <v>0</v>
          </cell>
          <cell r="L79">
            <v>0</v>
          </cell>
          <cell r="M79">
            <v>0</v>
          </cell>
          <cell r="N79">
            <v>0</v>
          </cell>
          <cell r="O79">
            <v>0</v>
          </cell>
          <cell r="Q79">
            <v>0</v>
          </cell>
          <cell r="R79">
            <v>0</v>
          </cell>
          <cell r="S79">
            <v>0</v>
          </cell>
          <cell r="U79">
            <v>0</v>
          </cell>
          <cell r="V79">
            <v>0</v>
          </cell>
          <cell r="W79">
            <v>0</v>
          </cell>
          <cell r="Y79">
            <v>0</v>
          </cell>
          <cell r="Z79">
            <v>0</v>
          </cell>
          <cell r="AA79">
            <v>0</v>
          </cell>
          <cell r="AB79">
            <v>0</v>
          </cell>
          <cell r="AD79">
            <v>0</v>
          </cell>
          <cell r="AF79">
            <v>9627095.9849410318</v>
          </cell>
          <cell r="AG79">
            <v>44</v>
          </cell>
          <cell r="AH79">
            <v>37222769.788950279</v>
          </cell>
          <cell r="AI79">
            <v>46849865.773891315</v>
          </cell>
          <cell r="AK79">
            <v>61994572.420911342</v>
          </cell>
          <cell r="AL79">
            <v>0</v>
          </cell>
          <cell r="AM79">
            <v>61994572.420911342</v>
          </cell>
          <cell r="AO79">
            <v>0.47624193676723836</v>
          </cell>
          <cell r="AQ79">
            <v>22311870.813443154</v>
          </cell>
          <cell r="AR79">
            <v>29524415.238791637</v>
          </cell>
          <cell r="AT79">
            <v>51836286.052234791</v>
          </cell>
          <cell r="AU79">
            <v>51836000</v>
          </cell>
        </row>
        <row r="80">
          <cell r="G80">
            <v>0</v>
          </cell>
        </row>
        <row r="81">
          <cell r="B81" t="str">
            <v>ETH</v>
          </cell>
          <cell r="C81" t="str">
            <v xml:space="preserve"> eThekwini</v>
          </cell>
          <cell r="D81">
            <v>74</v>
          </cell>
          <cell r="E81" t="str">
            <v>A</v>
          </cell>
          <cell r="F81" t="str">
            <v>A</v>
          </cell>
          <cell r="G81">
            <v>1278375.2389758127</v>
          </cell>
          <cell r="H81">
            <v>0.55494134008849427</v>
          </cell>
          <cell r="I81">
            <v>709423.2682531866</v>
          </cell>
          <cell r="K81">
            <v>1974568488.3225241</v>
          </cell>
          <cell r="L81">
            <v>1180828098.2072706</v>
          </cell>
          <cell r="M81">
            <v>989867355.2290442</v>
          </cell>
          <cell r="N81">
            <v>1370829476.9206457</v>
          </cell>
          <cell r="O81">
            <v>5516093418.6794844</v>
          </cell>
          <cell r="Q81">
            <v>1</v>
          </cell>
          <cell r="R81">
            <v>1</v>
          </cell>
          <cell r="S81">
            <v>1</v>
          </cell>
          <cell r="U81">
            <v>0</v>
          </cell>
          <cell r="V81">
            <v>0</v>
          </cell>
          <cell r="W81">
            <v>0</v>
          </cell>
          <cell r="Y81">
            <v>1974568488.3225241</v>
          </cell>
          <cell r="Z81">
            <v>1180828098.2072706</v>
          </cell>
          <cell r="AA81">
            <v>989867355.2290442</v>
          </cell>
          <cell r="AB81">
            <v>1370829476.9206457</v>
          </cell>
          <cell r="AD81">
            <v>5516093418.6794844</v>
          </cell>
          <cell r="AF81">
            <v>9627095.9849410318</v>
          </cell>
          <cell r="AG81">
            <v>222</v>
          </cell>
          <cell r="AH81">
            <v>187805793.02606732</v>
          </cell>
          <cell r="AI81">
            <v>197432889.01100835</v>
          </cell>
          <cell r="AK81">
            <v>206758290.99058694</v>
          </cell>
          <cell r="AL81">
            <v>1850203408.2821805</v>
          </cell>
          <cell r="AM81">
            <v>2056961699.2727675</v>
          </cell>
          <cell r="AO81">
            <v>0</v>
          </cell>
          <cell r="AQ81">
            <v>0</v>
          </cell>
          <cell r="AR81">
            <v>0</v>
          </cell>
          <cell r="AT81">
            <v>5516093418.6794844</v>
          </cell>
          <cell r="AU81">
            <v>5516093000</v>
          </cell>
        </row>
        <row r="82">
          <cell r="B82" t="str">
            <v>KZN212</v>
          </cell>
          <cell r="C82" t="str">
            <v xml:space="preserve"> uMdoni</v>
          </cell>
          <cell r="D82">
            <v>75</v>
          </cell>
          <cell r="E82" t="str">
            <v>B2</v>
          </cell>
          <cell r="F82" t="str">
            <v>B</v>
          </cell>
          <cell r="G82">
            <v>39262.058230113551</v>
          </cell>
          <cell r="H82">
            <v>0.68603156726653836</v>
          </cell>
          <cell r="I82">
            <v>26935.01134171489</v>
          </cell>
          <cell r="K82">
            <v>74969382.888888806</v>
          </cell>
          <cell r="L82">
            <v>44833063.195324063</v>
          </cell>
          <cell r="M82">
            <v>37582765.653483152</v>
          </cell>
          <cell r="N82">
            <v>52046936.096881866</v>
          </cell>
          <cell r="O82">
            <v>209432147.83457789</v>
          </cell>
          <cell r="Q82">
            <v>0</v>
          </cell>
          <cell r="R82">
            <v>0</v>
          </cell>
          <cell r="S82">
            <v>1</v>
          </cell>
          <cell r="U82">
            <v>-74969382.888888806</v>
          </cell>
          <cell r="V82">
            <v>-44833063.195324063</v>
          </cell>
          <cell r="W82">
            <v>0</v>
          </cell>
          <cell r="Y82">
            <v>0</v>
          </cell>
          <cell r="Z82">
            <v>0</v>
          </cell>
          <cell r="AA82">
            <v>37582765.653483152</v>
          </cell>
          <cell r="AB82">
            <v>52046936.096881866</v>
          </cell>
          <cell r="AD82">
            <v>89629701.750365019</v>
          </cell>
          <cell r="AF82">
            <v>9627095.9849410318</v>
          </cell>
          <cell r="AG82">
            <v>37</v>
          </cell>
          <cell r="AH82">
            <v>31300965.504344553</v>
          </cell>
          <cell r="AI82">
            <v>40928061.489285588</v>
          </cell>
          <cell r="AK82">
            <v>0</v>
          </cell>
          <cell r="AL82">
            <v>56824312.407465167</v>
          </cell>
          <cell r="AM82">
            <v>56824312.407465167</v>
          </cell>
          <cell r="AO82">
            <v>0.8254249469370476</v>
          </cell>
          <cell r="AQ82">
            <v>33783042.983029775</v>
          </cell>
          <cell r="AR82">
            <v>46904205.053666152</v>
          </cell>
          <cell r="AT82">
            <v>170316949.78706095</v>
          </cell>
          <cell r="AU82">
            <v>170317000</v>
          </cell>
        </row>
        <row r="83">
          <cell r="B83" t="str">
            <v>KZN213</v>
          </cell>
          <cell r="C83" t="str">
            <v xml:space="preserve"> uMzumbe</v>
          </cell>
          <cell r="D83">
            <v>76</v>
          </cell>
          <cell r="E83" t="str">
            <v>B4</v>
          </cell>
          <cell r="F83" t="str">
            <v>B</v>
          </cell>
          <cell r="G83">
            <v>28132</v>
          </cell>
          <cell r="H83">
            <v>0.76379822363468497</v>
          </cell>
          <cell r="I83">
            <v>21487.171627290958</v>
          </cell>
          <cell r="K83">
            <v>59806174.814221658</v>
          </cell>
          <cell r="L83">
            <v>35765187.221702375</v>
          </cell>
          <cell r="M83">
            <v>29981325.256543726</v>
          </cell>
          <cell r="N83">
            <v>41519991.74607154</v>
          </cell>
          <cell r="O83">
            <v>167072679.03853929</v>
          </cell>
          <cell r="Q83">
            <v>0</v>
          </cell>
          <cell r="R83">
            <v>0</v>
          </cell>
          <cell r="S83">
            <v>1</v>
          </cell>
          <cell r="U83">
            <v>-59806174.814221658</v>
          </cell>
          <cell r="V83">
            <v>-35765187.221702375</v>
          </cell>
          <cell r="W83">
            <v>0</v>
          </cell>
          <cell r="Y83">
            <v>0</v>
          </cell>
          <cell r="Z83">
            <v>0</v>
          </cell>
          <cell r="AA83">
            <v>29981325.256543726</v>
          </cell>
          <cell r="AB83">
            <v>41519991.74607154</v>
          </cell>
          <cell r="AD83">
            <v>71501317.002615273</v>
          </cell>
          <cell r="AF83">
            <v>9627095.9849410318</v>
          </cell>
          <cell r="AG83">
            <v>39</v>
          </cell>
          <cell r="AH83">
            <v>32992909.585660476</v>
          </cell>
          <cell r="AI83">
            <v>42620005.570601508</v>
          </cell>
          <cell r="AK83">
            <v>0</v>
          </cell>
          <cell r="AL83">
            <v>40715684.014260776</v>
          </cell>
          <cell r="AM83">
            <v>40715684.014260776</v>
          </cell>
          <cell r="AO83">
            <v>1</v>
          </cell>
          <cell r="AQ83">
            <v>42620005.570601508</v>
          </cell>
          <cell r="AR83">
            <v>40715684.014260776</v>
          </cell>
          <cell r="AT83">
            <v>154837006.58747756</v>
          </cell>
          <cell r="AU83">
            <v>154837000</v>
          </cell>
        </row>
        <row r="84">
          <cell r="B84" t="str">
            <v>KZN214</v>
          </cell>
          <cell r="C84" t="str">
            <v xml:space="preserve"> uMuziwabantu</v>
          </cell>
          <cell r="D84">
            <v>77</v>
          </cell>
          <cell r="E84" t="str">
            <v>B3</v>
          </cell>
          <cell r="F84" t="str">
            <v>B</v>
          </cell>
          <cell r="G84">
            <v>22137.001120408826</v>
          </cell>
          <cell r="H84">
            <v>0.7585239740134706</v>
          </cell>
          <cell r="I84">
            <v>16791.446062593153</v>
          </cell>
          <cell r="K84">
            <v>46736358.606059626</v>
          </cell>
          <cell r="L84">
            <v>27949197.901365519</v>
          </cell>
          <cell r="M84">
            <v>23429319.347498823</v>
          </cell>
          <cell r="N84">
            <v>32446369.118119799</v>
          </cell>
          <cell r="O84">
            <v>130561244.97304377</v>
          </cell>
          <cell r="Q84">
            <v>0</v>
          </cell>
          <cell r="R84">
            <v>0</v>
          </cell>
          <cell r="S84">
            <v>1</v>
          </cell>
          <cell r="U84">
            <v>-46736358.606059626</v>
          </cell>
          <cell r="V84">
            <v>-27949197.901365519</v>
          </cell>
          <cell r="W84">
            <v>0</v>
          </cell>
          <cell r="Y84">
            <v>0</v>
          </cell>
          <cell r="Z84">
            <v>0</v>
          </cell>
          <cell r="AA84">
            <v>23429319.347498823</v>
          </cell>
          <cell r="AB84">
            <v>32446369.118119799</v>
          </cell>
          <cell r="AD84">
            <v>55875688.465618625</v>
          </cell>
          <cell r="AF84">
            <v>9627095.9849410318</v>
          </cell>
          <cell r="AG84">
            <v>21</v>
          </cell>
          <cell r="AH84">
            <v>17765412.85381718</v>
          </cell>
          <cell r="AI84">
            <v>27392508.838758212</v>
          </cell>
          <cell r="AK84">
            <v>0</v>
          </cell>
          <cell r="AL84">
            <v>32039070.902954023</v>
          </cell>
          <cell r="AM84">
            <v>32039070.902954023</v>
          </cell>
          <cell r="AO84">
            <v>1</v>
          </cell>
          <cell r="AQ84">
            <v>27392508.838758212</v>
          </cell>
          <cell r="AR84">
            <v>32039070.902954023</v>
          </cell>
          <cell r="AT84">
            <v>115307268.20733085</v>
          </cell>
          <cell r="AU84">
            <v>115307000</v>
          </cell>
        </row>
        <row r="85">
          <cell r="B85" t="str">
            <v>KZN216</v>
          </cell>
          <cell r="C85" t="str">
            <v xml:space="preserve"> Ray Nkonyeni</v>
          </cell>
          <cell r="D85">
            <v>78</v>
          </cell>
          <cell r="E85" t="str">
            <v>B2</v>
          </cell>
          <cell r="F85" t="str">
            <v>B</v>
          </cell>
          <cell r="G85">
            <v>103473.04366282701</v>
          </cell>
          <cell r="H85">
            <v>0.61156995575534112</v>
          </cell>
          <cell r="I85">
            <v>63281.004734745598</v>
          </cell>
          <cell r="K85">
            <v>176132759.45443428</v>
          </cell>
          <cell r="L85">
            <v>105330614.06002069</v>
          </cell>
          <cell r="M85">
            <v>88296794.870088309</v>
          </cell>
          <cell r="N85">
            <v>122278857.35005926</v>
          </cell>
          <cell r="O85">
            <v>492039025.73460257</v>
          </cell>
          <cell r="Q85">
            <v>0</v>
          </cell>
          <cell r="R85">
            <v>0</v>
          </cell>
          <cell r="S85">
            <v>1</v>
          </cell>
          <cell r="U85">
            <v>-176132759.45443428</v>
          </cell>
          <cell r="V85">
            <v>-105330614.06002069</v>
          </cell>
          <cell r="W85">
            <v>0</v>
          </cell>
          <cell r="Y85">
            <v>0</v>
          </cell>
          <cell r="Z85">
            <v>0</v>
          </cell>
          <cell r="AA85">
            <v>88296794.870088309</v>
          </cell>
          <cell r="AB85">
            <v>122278857.35005926</v>
          </cell>
          <cell r="AD85">
            <v>210575652.22014755</v>
          </cell>
          <cell r="AF85">
            <v>9627095.9849410318</v>
          </cell>
          <cell r="AG85">
            <v>71</v>
          </cell>
          <cell r="AH85">
            <v>60064014.886715226</v>
          </cell>
          <cell r="AI85">
            <v>69691110.871656254</v>
          </cell>
          <cell r="AK85">
            <v>0</v>
          </cell>
          <cell r="AL85">
            <v>149757420.36717877</v>
          </cell>
          <cell r="AM85">
            <v>149757420.36717877</v>
          </cell>
          <cell r="AO85">
            <v>0.44804980684338502</v>
          </cell>
          <cell r="AQ85">
            <v>31225088.764746513</v>
          </cell>
          <cell r="AR85">
            <v>67098783.268878058</v>
          </cell>
          <cell r="AT85">
            <v>308899524.25377214</v>
          </cell>
          <cell r="AU85">
            <v>308900000</v>
          </cell>
        </row>
        <row r="86">
          <cell r="B86" t="str">
            <v>DC21</v>
          </cell>
          <cell r="C86" t="str">
            <v xml:space="preserve"> Ugu District Municipality</v>
          </cell>
          <cell r="D86">
            <v>79</v>
          </cell>
          <cell r="E86" t="str">
            <v>C2</v>
          </cell>
          <cell r="F86" t="str">
            <v>C</v>
          </cell>
          <cell r="G86">
            <v>193004.10301334941</v>
          </cell>
          <cell r="H86">
            <v>0</v>
          </cell>
          <cell r="I86">
            <v>0</v>
          </cell>
          <cell r="K86">
            <v>0</v>
          </cell>
          <cell r="L86">
            <v>0</v>
          </cell>
          <cell r="M86">
            <v>0</v>
          </cell>
          <cell r="N86">
            <v>0</v>
          </cell>
          <cell r="O86">
            <v>0</v>
          </cell>
          <cell r="Q86">
            <v>1</v>
          </cell>
          <cell r="R86">
            <v>1</v>
          </cell>
          <cell r="S86">
            <v>0</v>
          </cell>
          <cell r="U86">
            <v>-357644675.76360434</v>
          </cell>
          <cell r="V86">
            <v>-213878062.37841263</v>
          </cell>
          <cell r="W86">
            <v>0</v>
          </cell>
          <cell r="Y86">
            <v>357644675.76360434</v>
          </cell>
          <cell r="Z86">
            <v>213878062.37841263</v>
          </cell>
          <cell r="AA86">
            <v>0</v>
          </cell>
          <cell r="AB86">
            <v>0</v>
          </cell>
          <cell r="AD86">
            <v>571522738.14201701</v>
          </cell>
          <cell r="AF86">
            <v>9627095.9849410318</v>
          </cell>
          <cell r="AG86">
            <v>37</v>
          </cell>
          <cell r="AH86">
            <v>31300965.504344553</v>
          </cell>
          <cell r="AI86">
            <v>40928061.489285588</v>
          </cell>
          <cell r="AK86">
            <v>31215559.623308953</v>
          </cell>
          <cell r="AL86">
            <v>0</v>
          </cell>
          <cell r="AM86">
            <v>31215559.623308953</v>
          </cell>
          <cell r="AO86">
            <v>0.7314063812266175</v>
          </cell>
          <cell r="AQ86">
            <v>29935045.344498858</v>
          </cell>
          <cell r="AR86">
            <v>22831259.502048116</v>
          </cell>
          <cell r="AT86">
            <v>624289042.98856401</v>
          </cell>
          <cell r="AU86">
            <v>624289000</v>
          </cell>
        </row>
        <row r="87">
          <cell r="B87" t="str">
            <v>KZN221</v>
          </cell>
          <cell r="C87" t="str">
            <v xml:space="preserve"> uMshwathi</v>
          </cell>
          <cell r="D87">
            <v>80</v>
          </cell>
          <cell r="E87" t="str">
            <v>B4</v>
          </cell>
          <cell r="F87" t="str">
            <v>B</v>
          </cell>
          <cell r="G87">
            <v>31391.317186004097</v>
          </cell>
          <cell r="H87">
            <v>0.72057619008149354</v>
          </cell>
          <cell r="I87">
            <v>22619.835739530543</v>
          </cell>
          <cell r="K87">
            <v>62958767.86264123</v>
          </cell>
          <cell r="L87">
            <v>37650495.56922356</v>
          </cell>
          <cell r="M87">
            <v>31561745.97195971</v>
          </cell>
          <cell r="N87">
            <v>43708656.006170265</v>
          </cell>
          <cell r="O87">
            <v>175879665.40999478</v>
          </cell>
          <cell r="Q87">
            <v>0</v>
          </cell>
          <cell r="R87">
            <v>0</v>
          </cell>
          <cell r="S87">
            <v>1</v>
          </cell>
          <cell r="U87">
            <v>-62958767.86264123</v>
          </cell>
          <cell r="V87">
            <v>-37650495.56922356</v>
          </cell>
          <cell r="W87">
            <v>0</v>
          </cell>
          <cell r="Y87">
            <v>0</v>
          </cell>
          <cell r="Z87">
            <v>0</v>
          </cell>
          <cell r="AA87">
            <v>31561745.97195971</v>
          </cell>
          <cell r="AB87">
            <v>43708656.006170265</v>
          </cell>
          <cell r="AD87">
            <v>75270401.978129983</v>
          </cell>
          <cell r="AF87">
            <v>9627095.9849410318</v>
          </cell>
          <cell r="AG87">
            <v>27</v>
          </cell>
          <cell r="AH87">
            <v>22841245.097764947</v>
          </cell>
          <cell r="AI87">
            <v>32468341.082705978</v>
          </cell>
          <cell r="AK87">
            <v>0</v>
          </cell>
          <cell r="AL87">
            <v>45432921.631479338</v>
          </cell>
          <cell r="AM87">
            <v>45432921.631479338</v>
          </cell>
          <cell r="AO87">
            <v>0.73654041586739316</v>
          </cell>
          <cell r="AQ87">
            <v>23914245.443580627</v>
          </cell>
          <cell r="AR87">
            <v>33463182.992520474</v>
          </cell>
          <cell r="AT87">
            <v>132647830.41423109</v>
          </cell>
          <cell r="AU87">
            <v>132648000</v>
          </cell>
        </row>
        <row r="88">
          <cell r="B88" t="str">
            <v>KZN222</v>
          </cell>
          <cell r="C88" t="str">
            <v xml:space="preserve"> uMngeni</v>
          </cell>
          <cell r="D88">
            <v>81</v>
          </cell>
          <cell r="E88" t="str">
            <v>B2</v>
          </cell>
          <cell r="F88" t="str">
            <v>B</v>
          </cell>
          <cell r="G88">
            <v>46930.879249821133</v>
          </cell>
          <cell r="H88">
            <v>0.56264015928824063</v>
          </cell>
          <cell r="I88">
            <v>26405.19737665655</v>
          </cell>
          <cell r="K88">
            <v>73494728.748133928</v>
          </cell>
          <cell r="L88">
            <v>43951193.027315691</v>
          </cell>
          <cell r="M88">
            <v>36843509.455068551</v>
          </cell>
          <cell r="N88">
            <v>51023168.435053535</v>
          </cell>
          <cell r="O88">
            <v>205312599.66557169</v>
          </cell>
          <cell r="Q88">
            <v>0</v>
          </cell>
          <cell r="R88">
            <v>0</v>
          </cell>
          <cell r="S88">
            <v>1</v>
          </cell>
          <cell r="U88">
            <v>-73494728.748133928</v>
          </cell>
          <cell r="V88">
            <v>-43951193.027315691</v>
          </cell>
          <cell r="W88">
            <v>0</v>
          </cell>
          <cell r="Y88">
            <v>0</v>
          </cell>
          <cell r="Z88">
            <v>0</v>
          </cell>
          <cell r="AA88">
            <v>36843509.455068551</v>
          </cell>
          <cell r="AB88">
            <v>51023168.435053535</v>
          </cell>
          <cell r="AD88">
            <v>87866677.890122086</v>
          </cell>
          <cell r="AF88">
            <v>9627095.9849410318</v>
          </cell>
          <cell r="AG88">
            <v>25</v>
          </cell>
          <cell r="AH88">
            <v>21149301.016449023</v>
          </cell>
          <cell r="AI88">
            <v>30776397.001390055</v>
          </cell>
          <cell r="AK88">
            <v>0</v>
          </cell>
          <cell r="AL88">
            <v>67923462.606538653</v>
          </cell>
          <cell r="AM88">
            <v>67923462.606538653</v>
          </cell>
          <cell r="AO88">
            <v>0.19367592316682247</v>
          </cell>
          <cell r="AQ88">
            <v>5960647.1009928454</v>
          </cell>
          <cell r="AR88">
            <v>13155139.325008519</v>
          </cell>
          <cell r="AT88">
            <v>106982464.31612346</v>
          </cell>
          <cell r="AU88">
            <v>106982000</v>
          </cell>
        </row>
        <row r="89">
          <cell r="B89" t="str">
            <v>KZN223</v>
          </cell>
          <cell r="C89" t="str">
            <v xml:space="preserve"> Mpofana</v>
          </cell>
          <cell r="D89">
            <v>82</v>
          </cell>
          <cell r="E89" t="str">
            <v>B3</v>
          </cell>
          <cell r="F89" t="str">
            <v>B</v>
          </cell>
          <cell r="G89">
            <v>11521.204427435379</v>
          </cell>
          <cell r="H89">
            <v>0.67177178205952937</v>
          </cell>
          <cell r="I89">
            <v>7739.6200296904044</v>
          </cell>
          <cell r="K89">
            <v>21542019.420713954</v>
          </cell>
          <cell r="L89">
            <v>12882521.915315213</v>
          </cell>
          <cell r="M89">
            <v>10799190.768201821</v>
          </cell>
          <cell r="N89">
            <v>14955386.652300423</v>
          </cell>
          <cell r="O89">
            <v>60179118.75653141</v>
          </cell>
          <cell r="Q89">
            <v>0</v>
          </cell>
          <cell r="R89">
            <v>0</v>
          </cell>
          <cell r="S89">
            <v>1</v>
          </cell>
          <cell r="U89">
            <v>-21542019.420713954</v>
          </cell>
          <cell r="V89">
            <v>-12882521.915315213</v>
          </cell>
          <cell r="W89">
            <v>0</v>
          </cell>
          <cell r="Y89">
            <v>0</v>
          </cell>
          <cell r="Z89">
            <v>0</v>
          </cell>
          <cell r="AA89">
            <v>10799190.768201821</v>
          </cell>
          <cell r="AB89">
            <v>14955386.652300423</v>
          </cell>
          <cell r="AD89">
            <v>25754577.420502245</v>
          </cell>
          <cell r="AF89">
            <v>9627095.9849410318</v>
          </cell>
          <cell r="AG89">
            <v>10</v>
          </cell>
          <cell r="AH89">
            <v>8459720.40657961</v>
          </cell>
          <cell r="AI89">
            <v>18086816.391520642</v>
          </cell>
          <cell r="AK89">
            <v>0</v>
          </cell>
          <cell r="AL89">
            <v>16674737.627298493</v>
          </cell>
          <cell r="AM89">
            <v>16674737.627298493</v>
          </cell>
          <cell r="AO89">
            <v>0.60730650302597167</v>
          </cell>
          <cell r="AQ89">
            <v>10984241.213607224</v>
          </cell>
          <cell r="AR89">
            <v>10126676.597310236</v>
          </cell>
          <cell r="AT89">
            <v>46865495.231419705</v>
          </cell>
          <cell r="AU89">
            <v>46865000</v>
          </cell>
        </row>
        <row r="90">
          <cell r="B90" t="str">
            <v>KZN224</v>
          </cell>
          <cell r="C90" t="str">
            <v xml:space="preserve"> iMpendle</v>
          </cell>
          <cell r="D90">
            <v>83</v>
          </cell>
          <cell r="E90" t="str">
            <v>B4</v>
          </cell>
          <cell r="F90" t="str">
            <v>B</v>
          </cell>
          <cell r="G90">
            <v>7029.5858359462482</v>
          </cell>
          <cell r="H90">
            <v>0.7868132970200975</v>
          </cell>
          <cell r="I90">
            <v>5530.9716082666455</v>
          </cell>
          <cell r="K90">
            <v>15394592.672976956</v>
          </cell>
          <cell r="L90">
            <v>9206248.1986381821</v>
          </cell>
          <cell r="M90">
            <v>7717435.3911491465</v>
          </cell>
          <cell r="N90">
            <v>10687581.386063525</v>
          </cell>
          <cell r="O90">
            <v>43005857.648827806</v>
          </cell>
          <cell r="Q90">
            <v>0</v>
          </cell>
          <cell r="R90">
            <v>0</v>
          </cell>
          <cell r="S90">
            <v>1</v>
          </cell>
          <cell r="U90">
            <v>-15394592.672976956</v>
          </cell>
          <cell r="V90">
            <v>-9206248.1986381821</v>
          </cell>
          <cell r="W90">
            <v>0</v>
          </cell>
          <cell r="Y90">
            <v>0</v>
          </cell>
          <cell r="Z90">
            <v>0</v>
          </cell>
          <cell r="AA90">
            <v>7717435.3911491465</v>
          </cell>
          <cell r="AB90">
            <v>10687581.386063525</v>
          </cell>
          <cell r="AD90">
            <v>18405016.777212672</v>
          </cell>
          <cell r="AF90">
            <v>9627095.9849410318</v>
          </cell>
          <cell r="AG90">
            <v>10</v>
          </cell>
          <cell r="AH90">
            <v>8459720.40657961</v>
          </cell>
          <cell r="AI90">
            <v>18086816.391520642</v>
          </cell>
          <cell r="AK90">
            <v>0</v>
          </cell>
          <cell r="AL90">
            <v>10173979.654752973</v>
          </cell>
          <cell r="AM90">
            <v>10173979.654752973</v>
          </cell>
          <cell r="AO90">
            <v>1</v>
          </cell>
          <cell r="AQ90">
            <v>18086816.391520642</v>
          </cell>
          <cell r="AR90">
            <v>10173979.654752973</v>
          </cell>
          <cell r="AT90">
            <v>46665812.823486283</v>
          </cell>
          <cell r="AU90">
            <v>46666000</v>
          </cell>
        </row>
        <row r="91">
          <cell r="B91" t="str">
            <v>KZN225</v>
          </cell>
          <cell r="C91" t="str">
            <v xml:space="preserve"> Msunduzi</v>
          </cell>
          <cell r="D91">
            <v>84</v>
          </cell>
          <cell r="E91" t="str">
            <v>B1</v>
          </cell>
          <cell r="F91" t="str">
            <v>B</v>
          </cell>
          <cell r="G91">
            <v>202835.53234638672</v>
          </cell>
          <cell r="H91">
            <v>0.56408282047363323</v>
          </cell>
          <cell r="I91">
            <v>114416.03917822069</v>
          </cell>
          <cell r="K91">
            <v>318459114.08612037</v>
          </cell>
          <cell r="L91">
            <v>190444379.24893227</v>
          </cell>
          <cell r="M91">
            <v>159646162.12264937</v>
          </cell>
          <cell r="N91">
            <v>221087869.76245031</v>
          </cell>
          <cell r="O91">
            <v>889637525.22015226</v>
          </cell>
          <cell r="Q91">
            <v>1</v>
          </cell>
          <cell r="R91">
            <v>1</v>
          </cell>
          <cell r="S91">
            <v>1</v>
          </cell>
          <cell r="U91">
            <v>0</v>
          </cell>
          <cell r="V91">
            <v>0</v>
          </cell>
          <cell r="W91">
            <v>0</v>
          </cell>
          <cell r="Y91">
            <v>318459114.08612037</v>
          </cell>
          <cell r="Z91">
            <v>190444379.24893227</v>
          </cell>
          <cell r="AA91">
            <v>159646162.12264937</v>
          </cell>
          <cell r="AB91">
            <v>221087869.76245031</v>
          </cell>
          <cell r="AD91">
            <v>889637525.22015226</v>
          </cell>
          <cell r="AF91">
            <v>9627095.9849410318</v>
          </cell>
          <cell r="AG91">
            <v>81</v>
          </cell>
          <cell r="AH91">
            <v>68523735.293294832</v>
          </cell>
          <cell r="AI91">
            <v>78150831.278235868</v>
          </cell>
          <cell r="AK91">
            <v>0</v>
          </cell>
          <cell r="AL91">
            <v>293565599.3843258</v>
          </cell>
          <cell r="AM91">
            <v>293565599.3843258</v>
          </cell>
          <cell r="AO91">
            <v>9.7196070372206123E-2</v>
          </cell>
          <cell r="AQ91">
            <v>7595953.6965658208</v>
          </cell>
          <cell r="AR91">
            <v>28533422.656617802</v>
          </cell>
          <cell r="AT91">
            <v>925766901.57333589</v>
          </cell>
          <cell r="AU91">
            <v>925767000</v>
          </cell>
        </row>
        <row r="92">
          <cell r="B92" t="str">
            <v>KZN226</v>
          </cell>
          <cell r="C92" t="str">
            <v xml:space="preserve"> Mkhambathini</v>
          </cell>
          <cell r="D92">
            <v>85</v>
          </cell>
          <cell r="E92" t="str">
            <v>B3</v>
          </cell>
          <cell r="F92" t="str">
            <v>B</v>
          </cell>
          <cell r="G92">
            <v>17442.692358678552</v>
          </cell>
          <cell r="H92">
            <v>0.72345074709044987</v>
          </cell>
          <cell r="I92">
            <v>12618.92881815488</v>
          </cell>
          <cell r="K92">
            <v>35122810.761573434</v>
          </cell>
          <cell r="L92">
            <v>21004083.717813432</v>
          </cell>
          <cell r="M92">
            <v>17607352.696236338</v>
          </cell>
          <cell r="N92">
            <v>24383749.963098869</v>
          </cell>
          <cell r="O92">
            <v>98117997.138722077</v>
          </cell>
          <cell r="Q92">
            <v>0</v>
          </cell>
          <cell r="R92">
            <v>0</v>
          </cell>
          <cell r="S92">
            <v>1</v>
          </cell>
          <cell r="U92">
            <v>-35122810.761573434</v>
          </cell>
          <cell r="V92">
            <v>-21004083.717813432</v>
          </cell>
          <cell r="W92">
            <v>0</v>
          </cell>
          <cell r="Y92">
            <v>0</v>
          </cell>
          <cell r="Z92">
            <v>0</v>
          </cell>
          <cell r="AA92">
            <v>17607352.696236338</v>
          </cell>
          <cell r="AB92">
            <v>24383749.963098869</v>
          </cell>
          <cell r="AD92">
            <v>41991102.659335211</v>
          </cell>
          <cell r="AF92">
            <v>9627095.9849410318</v>
          </cell>
          <cell r="AG92">
            <v>14</v>
          </cell>
          <cell r="AH92">
            <v>11843608.569211453</v>
          </cell>
          <cell r="AI92">
            <v>21470704.554152485</v>
          </cell>
          <cell r="AK92">
            <v>0</v>
          </cell>
          <cell r="AL92">
            <v>25244957.714841355</v>
          </cell>
          <cell r="AM92">
            <v>25244957.714841355</v>
          </cell>
          <cell r="AO92">
            <v>0.88396709282534913</v>
          </cell>
          <cell r="AQ92">
            <v>18979396.285646155</v>
          </cell>
          <cell r="AR92">
            <v>22315711.879687183</v>
          </cell>
          <cell r="AT92">
            <v>83286210.824668556</v>
          </cell>
          <cell r="AU92">
            <v>83286000</v>
          </cell>
        </row>
        <row r="93">
          <cell r="B93" t="str">
            <v>KZN227</v>
          </cell>
          <cell r="C93" t="str">
            <v xml:space="preserve"> Richmond</v>
          </cell>
          <cell r="D93">
            <v>86</v>
          </cell>
          <cell r="E93" t="str">
            <v>B4</v>
          </cell>
          <cell r="F93" t="str">
            <v>B</v>
          </cell>
          <cell r="G93">
            <v>19862.674767888471</v>
          </cell>
          <cell r="H93">
            <v>0.73418347782190718</v>
          </cell>
          <cell r="I93">
            <v>14582.847639933801</v>
          </cell>
          <cell r="K93">
            <v>40589071.022047684</v>
          </cell>
          <cell r="L93">
            <v>24273007.40714331</v>
          </cell>
          <cell r="M93">
            <v>20347633.734361291</v>
          </cell>
          <cell r="N93">
            <v>28178660.465263266</v>
          </cell>
          <cell r="O93">
            <v>113388372.62881555</v>
          </cell>
          <cell r="Q93">
            <v>0</v>
          </cell>
          <cell r="R93">
            <v>0</v>
          </cell>
          <cell r="S93">
            <v>1</v>
          </cell>
          <cell r="U93">
            <v>-40589071.022047684</v>
          </cell>
          <cell r="V93">
            <v>-24273007.40714331</v>
          </cell>
          <cell r="W93">
            <v>0</v>
          </cell>
          <cell r="Y93">
            <v>0</v>
          </cell>
          <cell r="Z93">
            <v>0</v>
          </cell>
          <cell r="AA93">
            <v>20347633.734361291</v>
          </cell>
          <cell r="AB93">
            <v>28178660.465263266</v>
          </cell>
          <cell r="AD93">
            <v>48526294.199624553</v>
          </cell>
          <cell r="AF93">
            <v>9627095.9849410318</v>
          </cell>
          <cell r="AG93">
            <v>14</v>
          </cell>
          <cell r="AH93">
            <v>11843608.569211453</v>
          </cell>
          <cell r="AI93">
            <v>21470704.554152485</v>
          </cell>
          <cell r="AK93">
            <v>0</v>
          </cell>
          <cell r="AL93">
            <v>28747418.936704732</v>
          </cell>
          <cell r="AM93">
            <v>28747418.936704732</v>
          </cell>
          <cell r="AO93">
            <v>0.89835632327157777</v>
          </cell>
          <cell r="AQ93">
            <v>19288343.201318748</v>
          </cell>
          <cell r="AR93">
            <v>25825425.579525795</v>
          </cell>
          <cell r="AT93">
            <v>93640062.980469093</v>
          </cell>
          <cell r="AU93">
            <v>93640000</v>
          </cell>
        </row>
        <row r="94">
          <cell r="B94" t="str">
            <v>DC22</v>
          </cell>
          <cell r="C94" t="str">
            <v xml:space="preserve"> uMgungundlovu District Municipality</v>
          </cell>
          <cell r="D94">
            <v>87</v>
          </cell>
          <cell r="E94" t="str">
            <v>C2</v>
          </cell>
          <cell r="F94" t="str">
            <v>C</v>
          </cell>
          <cell r="G94">
            <v>337013.88617216062</v>
          </cell>
          <cell r="H94">
            <v>0</v>
          </cell>
          <cell r="I94">
            <v>0</v>
          </cell>
          <cell r="K94">
            <v>0</v>
          </cell>
          <cell r="L94">
            <v>0</v>
          </cell>
          <cell r="M94">
            <v>0</v>
          </cell>
          <cell r="N94">
            <v>0</v>
          </cell>
          <cell r="O94">
            <v>0</v>
          </cell>
          <cell r="Q94">
            <v>1</v>
          </cell>
          <cell r="R94">
            <v>1</v>
          </cell>
          <cell r="S94">
            <v>1</v>
          </cell>
          <cell r="U94">
            <v>-249101990.48808724</v>
          </cell>
          <cell r="V94">
            <v>-148967549.8354494</v>
          </cell>
          <cell r="W94">
            <v>0</v>
          </cell>
          <cell r="Y94">
            <v>249101990.48808724</v>
          </cell>
          <cell r="Z94">
            <v>148967549.8354494</v>
          </cell>
          <cell r="AA94">
            <v>0</v>
          </cell>
          <cell r="AB94">
            <v>0</v>
          </cell>
          <cell r="AD94">
            <v>398069540.32353663</v>
          </cell>
          <cell r="AF94">
            <v>9627095.9849410318</v>
          </cell>
          <cell r="AG94">
            <v>47</v>
          </cell>
          <cell r="AH94">
            <v>39760685.910924166</v>
          </cell>
          <cell r="AI94">
            <v>49387781.895865202</v>
          </cell>
          <cell r="AK94">
            <v>54507012.511348017</v>
          </cell>
          <cell r="AL94">
            <v>0</v>
          </cell>
          <cell r="AM94">
            <v>54507012.511348017</v>
          </cell>
          <cell r="AO94">
            <v>0.37989267446589758</v>
          </cell>
          <cell r="AQ94">
            <v>18762056.550358668</v>
          </cell>
          <cell r="AR94">
            <v>20706814.760082141</v>
          </cell>
          <cell r="AT94">
            <v>437538411.63397741</v>
          </cell>
          <cell r="AU94">
            <v>437538000</v>
          </cell>
        </row>
        <row r="95">
          <cell r="B95" t="str">
            <v>KZN235</v>
          </cell>
          <cell r="C95" t="str">
            <v xml:space="preserve"> Okhahlamba</v>
          </cell>
          <cell r="D95">
            <v>88</v>
          </cell>
          <cell r="E95" t="str">
            <v>B4</v>
          </cell>
          <cell r="F95" t="str">
            <v>B</v>
          </cell>
          <cell r="G95">
            <v>30797.31576646748</v>
          </cell>
          <cell r="H95">
            <v>0.74954062316920278</v>
          </cell>
          <cell r="I95">
            <v>23083.839251536749</v>
          </cell>
          <cell r="K95">
            <v>64250248.920958377</v>
          </cell>
          <cell r="L95">
            <v>38422824.881162956</v>
          </cell>
          <cell r="M95">
            <v>32209176.003931336</v>
          </cell>
          <cell r="N95">
            <v>44605257.118816324</v>
          </cell>
          <cell r="O95">
            <v>179487506.924869</v>
          </cell>
          <cell r="Q95">
            <v>0</v>
          </cell>
          <cell r="R95">
            <v>0</v>
          </cell>
          <cell r="S95">
            <v>1</v>
          </cell>
          <cell r="U95">
            <v>-64250248.920958377</v>
          </cell>
          <cell r="V95">
            <v>-38422824.881162956</v>
          </cell>
          <cell r="W95">
            <v>0</v>
          </cell>
          <cell r="Y95">
            <v>0</v>
          </cell>
          <cell r="Z95">
            <v>0</v>
          </cell>
          <cell r="AA95">
            <v>32209176.003931336</v>
          </cell>
          <cell r="AB95">
            <v>44605257.118816324</v>
          </cell>
          <cell r="AD95">
            <v>76814433.12274766</v>
          </cell>
          <cell r="AF95">
            <v>9627095.9849410318</v>
          </cell>
          <cell r="AG95">
            <v>29</v>
          </cell>
          <cell r="AH95">
            <v>24533189.179080866</v>
          </cell>
          <cell r="AI95">
            <v>34160285.164021894</v>
          </cell>
          <cell r="AK95">
            <v>0</v>
          </cell>
          <cell r="AL95">
            <v>44573218.300686106</v>
          </cell>
          <cell r="AM95">
            <v>44573218.300686106</v>
          </cell>
          <cell r="AO95">
            <v>1</v>
          </cell>
          <cell r="AQ95">
            <v>34160285.164021894</v>
          </cell>
          <cell r="AR95">
            <v>44573218.300686106</v>
          </cell>
          <cell r="AT95">
            <v>155547936.58745566</v>
          </cell>
          <cell r="AU95">
            <v>155548000</v>
          </cell>
        </row>
        <row r="96">
          <cell r="B96" t="str">
            <v>KZN237</v>
          </cell>
          <cell r="C96" t="str">
            <v xml:space="preserve"> iNkosi Langalibalele </v>
          </cell>
          <cell r="D96">
            <v>89</v>
          </cell>
          <cell r="E96" t="str">
            <v>B3</v>
          </cell>
          <cell r="F96" t="str">
            <v>B</v>
          </cell>
          <cell r="G96">
            <v>51726.953424659492</v>
          </cell>
          <cell r="H96">
            <v>0.70557262824781675</v>
          </cell>
          <cell r="I96">
            <v>36497.122479089405</v>
          </cell>
          <cell r="K96">
            <v>101584020.69205584</v>
          </cell>
          <cell r="L96">
            <v>60749103.751753606</v>
          </cell>
          <cell r="M96">
            <v>50924901.562367737</v>
          </cell>
          <cell r="N96">
            <v>70523950.307284191</v>
          </cell>
          <cell r="O96">
            <v>283781976.31346136</v>
          </cell>
          <cell r="Q96">
            <v>0</v>
          </cell>
          <cell r="R96">
            <v>0</v>
          </cell>
          <cell r="S96">
            <v>1</v>
          </cell>
          <cell r="U96">
            <v>-101584020.69205584</v>
          </cell>
          <cell r="V96">
            <v>-60749103.751753606</v>
          </cell>
          <cell r="W96">
            <v>0</v>
          </cell>
          <cell r="Y96">
            <v>0</v>
          </cell>
          <cell r="Z96">
            <v>0</v>
          </cell>
          <cell r="AA96">
            <v>50924901.562367737</v>
          </cell>
          <cell r="AB96">
            <v>70523950.307284191</v>
          </cell>
          <cell r="AD96">
            <v>121448851.86965193</v>
          </cell>
          <cell r="AF96">
            <v>9627095.9849410318</v>
          </cell>
          <cell r="AG96">
            <v>47</v>
          </cell>
          <cell r="AH96">
            <v>39760685.910924166</v>
          </cell>
          <cell r="AI96">
            <v>49387781.895865202</v>
          </cell>
          <cell r="AK96">
            <v>0</v>
          </cell>
          <cell r="AL96">
            <v>74864861.746723324</v>
          </cell>
          <cell r="AM96">
            <v>74864861.746723324</v>
          </cell>
          <cell r="AO96">
            <v>0.86660088842346794</v>
          </cell>
          <cell r="AQ96">
            <v>42799495.66822125</v>
          </cell>
          <cell r="AR96">
            <v>64877955.701410532</v>
          </cell>
          <cell r="AT96">
            <v>229126303.23928371</v>
          </cell>
          <cell r="AU96">
            <v>229126000</v>
          </cell>
        </row>
        <row r="97">
          <cell r="B97" t="str">
            <v>KZN238</v>
          </cell>
          <cell r="C97" t="str">
            <v xml:space="preserve"> Alfred Duma</v>
          </cell>
          <cell r="D97">
            <v>90</v>
          </cell>
          <cell r="E97" t="str">
            <v>B2</v>
          </cell>
          <cell r="F97" t="str">
            <v>B</v>
          </cell>
          <cell r="G97">
            <v>91314.551457527035</v>
          </cell>
          <cell r="H97">
            <v>0.67484969103215664</v>
          </cell>
          <cell r="I97">
            <v>61623.596837852092</v>
          </cell>
          <cell r="K97">
            <v>171519624.31783083</v>
          </cell>
          <cell r="L97">
            <v>102571874.81023335</v>
          </cell>
          <cell r="M97">
            <v>85984192.443791524</v>
          </cell>
          <cell r="N97">
            <v>119076222.61559799</v>
          </cell>
          <cell r="O97">
            <v>479151914.18745363</v>
          </cell>
          <cell r="Q97">
            <v>0</v>
          </cell>
          <cell r="R97">
            <v>0</v>
          </cell>
          <cell r="S97">
            <v>1</v>
          </cell>
          <cell r="U97">
            <v>-171519624.31783083</v>
          </cell>
          <cell r="V97">
            <v>-102571874.81023335</v>
          </cell>
          <cell r="W97">
            <v>0</v>
          </cell>
          <cell r="Y97">
            <v>0</v>
          </cell>
          <cell r="Z97">
            <v>0</v>
          </cell>
          <cell r="AA97">
            <v>85984192.443791524</v>
          </cell>
          <cell r="AB97">
            <v>119076222.61559799</v>
          </cell>
          <cell r="AD97">
            <v>205060415.05938953</v>
          </cell>
          <cell r="AF97">
            <v>9627095.9849410318</v>
          </cell>
          <cell r="AG97">
            <v>73</v>
          </cell>
          <cell r="AH97">
            <v>61755958.968031146</v>
          </cell>
          <cell r="AI97">
            <v>71383054.952972174</v>
          </cell>
          <cell r="AK97">
            <v>0</v>
          </cell>
          <cell r="AL97">
            <v>132160330.69275653</v>
          </cell>
          <cell r="AM97">
            <v>132160330.69275653</v>
          </cell>
          <cell r="AO97">
            <v>0.59519357629354752</v>
          </cell>
          <cell r="AQ97">
            <v>42486735.764218338</v>
          </cell>
          <cell r="AR97">
            <v>78660979.869159654</v>
          </cell>
          <cell r="AT97">
            <v>326208130.6927675</v>
          </cell>
          <cell r="AU97">
            <v>326208000</v>
          </cell>
        </row>
        <row r="98">
          <cell r="B98" t="str">
            <v>DC23</v>
          </cell>
          <cell r="C98" t="str">
            <v xml:space="preserve"> uThukela District Municipality</v>
          </cell>
          <cell r="D98">
            <v>91</v>
          </cell>
          <cell r="E98" t="str">
            <v>C2</v>
          </cell>
          <cell r="F98" t="str">
            <v>C</v>
          </cell>
          <cell r="G98">
            <v>173838.82064865401</v>
          </cell>
          <cell r="H98">
            <v>0</v>
          </cell>
          <cell r="I98">
            <v>0</v>
          </cell>
          <cell r="K98">
            <v>0</v>
          </cell>
          <cell r="L98">
            <v>0</v>
          </cell>
          <cell r="M98">
            <v>0</v>
          </cell>
          <cell r="N98">
            <v>0</v>
          </cell>
          <cell r="O98">
            <v>0</v>
          </cell>
          <cell r="Q98">
            <v>1</v>
          </cell>
          <cell r="R98">
            <v>1</v>
          </cell>
          <cell r="S98">
            <v>0</v>
          </cell>
          <cell r="U98">
            <v>-337353893.93084502</v>
          </cell>
          <cell r="V98">
            <v>-201743803.44314992</v>
          </cell>
          <cell r="W98">
            <v>0</v>
          </cell>
          <cell r="Y98">
            <v>337353893.93084502</v>
          </cell>
          <cell r="Z98">
            <v>201743803.44314992</v>
          </cell>
          <cell r="AA98">
            <v>0</v>
          </cell>
          <cell r="AB98">
            <v>0</v>
          </cell>
          <cell r="AD98">
            <v>539097697.37399495</v>
          </cell>
          <cell r="AF98">
            <v>9627095.9849410318</v>
          </cell>
          <cell r="AG98">
            <v>33</v>
          </cell>
          <cell r="AH98">
            <v>27917077.34171271</v>
          </cell>
          <cell r="AI98">
            <v>37544173.326653741</v>
          </cell>
          <cell r="AK98">
            <v>28115858.606531497</v>
          </cell>
          <cell r="AL98">
            <v>0</v>
          </cell>
          <cell r="AM98">
            <v>28115858.606531497</v>
          </cell>
          <cell r="AO98">
            <v>0.75441067964341257</v>
          </cell>
          <cell r="AQ98">
            <v>28323725.31601093</v>
          </cell>
          <cell r="AR98">
            <v>21210904.000111517</v>
          </cell>
          <cell r="AT98">
            <v>588632326.69011736</v>
          </cell>
          <cell r="AU98">
            <v>588632000</v>
          </cell>
        </row>
        <row r="99">
          <cell r="B99" t="str">
            <v>KZN241</v>
          </cell>
          <cell r="C99" t="str">
            <v xml:space="preserve"> eNdumeni</v>
          </cell>
          <cell r="D99">
            <v>92</v>
          </cell>
          <cell r="E99" t="str">
            <v>B3</v>
          </cell>
          <cell r="F99" t="str">
            <v>B</v>
          </cell>
          <cell r="G99">
            <v>25583.33792222698</v>
          </cell>
          <cell r="H99">
            <v>0.58800318763415038</v>
          </cell>
          <cell r="I99">
            <v>15043.084248591105</v>
          </cell>
          <cell r="K99">
            <v>41870067.495231882</v>
          </cell>
          <cell r="L99">
            <v>25039066.745265007</v>
          </cell>
          <cell r="M99">
            <v>20989807.757935327</v>
          </cell>
          <cell r="N99">
            <v>29067982.732714273</v>
          </cell>
          <cell r="O99">
            <v>116966924.73114648</v>
          </cell>
          <cell r="Q99">
            <v>0</v>
          </cell>
          <cell r="R99">
            <v>0</v>
          </cell>
          <cell r="S99">
            <v>1</v>
          </cell>
          <cell r="U99">
            <v>-41870067.495231882</v>
          </cell>
          <cell r="V99">
            <v>-25039066.745265007</v>
          </cell>
          <cell r="W99">
            <v>0</v>
          </cell>
          <cell r="Y99">
            <v>0</v>
          </cell>
          <cell r="Z99">
            <v>0</v>
          </cell>
          <cell r="AA99">
            <v>20989807.757935327</v>
          </cell>
          <cell r="AB99">
            <v>29067982.732714273</v>
          </cell>
          <cell r="AD99">
            <v>50057790.490649596</v>
          </cell>
          <cell r="AF99">
            <v>9627095.9849410318</v>
          </cell>
          <cell r="AG99">
            <v>13</v>
          </cell>
          <cell r="AH99">
            <v>10997636.528553491</v>
          </cell>
          <cell r="AI99">
            <v>20624732.513494521</v>
          </cell>
          <cell r="AK99">
            <v>0</v>
          </cell>
          <cell r="AL99">
            <v>37026983.608397864</v>
          </cell>
          <cell r="AM99">
            <v>37026983.608397864</v>
          </cell>
          <cell r="AO99">
            <v>0.35433779222852413</v>
          </cell>
          <cell r="AQ99">
            <v>7308122.1841355078</v>
          </cell>
          <cell r="AR99">
            <v>13120059.62468145</v>
          </cell>
          <cell r="AT99">
            <v>70485972.29946655</v>
          </cell>
          <cell r="AU99">
            <v>70486000</v>
          </cell>
        </row>
        <row r="100">
          <cell r="B100" t="str">
            <v>KZN242</v>
          </cell>
          <cell r="C100" t="str">
            <v xml:space="preserve"> Nquthu</v>
          </cell>
          <cell r="D100">
            <v>93</v>
          </cell>
          <cell r="E100" t="str">
            <v>B4</v>
          </cell>
          <cell r="F100" t="str">
            <v>B</v>
          </cell>
          <cell r="G100">
            <v>34145.01173707316</v>
          </cell>
          <cell r="H100">
            <v>0.73400781989465391</v>
          </cell>
          <cell r="I100">
            <v>25062.705625406441</v>
          </cell>
          <cell r="K100">
            <v>69758113.350138113</v>
          </cell>
          <cell r="L100">
            <v>41716628.624894857</v>
          </cell>
          <cell r="M100">
            <v>34970313.552573167</v>
          </cell>
          <cell r="N100">
            <v>48429051.005457647</v>
          </cell>
          <cell r="O100">
            <v>194874106.53306377</v>
          </cell>
          <cell r="Q100">
            <v>0</v>
          </cell>
          <cell r="R100">
            <v>0</v>
          </cell>
          <cell r="S100">
            <v>1</v>
          </cell>
          <cell r="U100">
            <v>-69758113.350138113</v>
          </cell>
          <cell r="V100">
            <v>-41716628.624894857</v>
          </cell>
          <cell r="W100">
            <v>0</v>
          </cell>
          <cell r="Y100">
            <v>0</v>
          </cell>
          <cell r="Z100">
            <v>0</v>
          </cell>
          <cell r="AA100">
            <v>34970313.552573167</v>
          </cell>
          <cell r="AB100">
            <v>48429051.005457647</v>
          </cell>
          <cell r="AD100">
            <v>83399364.558030814</v>
          </cell>
          <cell r="AF100">
            <v>9627095.9849410318</v>
          </cell>
          <cell r="AG100">
            <v>37</v>
          </cell>
          <cell r="AH100">
            <v>31300965.504344553</v>
          </cell>
          <cell r="AI100">
            <v>40928061.489285588</v>
          </cell>
          <cell r="AK100">
            <v>0</v>
          </cell>
          <cell r="AL100">
            <v>49418367.288137935</v>
          </cell>
          <cell r="AM100">
            <v>49418367.288137935</v>
          </cell>
          <cell r="AO100">
            <v>1</v>
          </cell>
          <cell r="AQ100">
            <v>40928061.489285588</v>
          </cell>
          <cell r="AR100">
            <v>49418367.288137935</v>
          </cell>
          <cell r="AT100">
            <v>173745793.33545434</v>
          </cell>
          <cell r="AU100">
            <v>173746000</v>
          </cell>
        </row>
        <row r="101">
          <cell r="B101" t="str">
            <v>KZN244</v>
          </cell>
          <cell r="C101" t="str">
            <v xml:space="preserve"> uMsinga</v>
          </cell>
          <cell r="D101">
            <v>94</v>
          </cell>
          <cell r="E101" t="str">
            <v>B4</v>
          </cell>
          <cell r="F101" t="str">
            <v>B</v>
          </cell>
          <cell r="G101">
            <v>41911.713895930916</v>
          </cell>
          <cell r="H101">
            <v>0.79494039987881804</v>
          </cell>
          <cell r="I101">
            <v>33317.314604037936</v>
          </cell>
          <cell r="K101">
            <v>92733523.802580237</v>
          </cell>
          <cell r="L101">
            <v>55456344.61374706</v>
          </cell>
          <cell r="M101">
            <v>46488074.984683029</v>
          </cell>
          <cell r="N101">
            <v>64379558.713253081</v>
          </cell>
          <cell r="O101">
            <v>259057502.11426342</v>
          </cell>
          <cell r="Q101">
            <v>0</v>
          </cell>
          <cell r="R101">
            <v>0</v>
          </cell>
          <cell r="S101">
            <v>1</v>
          </cell>
          <cell r="U101">
            <v>-92733523.802580237</v>
          </cell>
          <cell r="V101">
            <v>-55456344.61374706</v>
          </cell>
          <cell r="W101">
            <v>0</v>
          </cell>
          <cell r="Y101">
            <v>0</v>
          </cell>
          <cell r="Z101">
            <v>0</v>
          </cell>
          <cell r="AA101">
            <v>46488074.984683029</v>
          </cell>
          <cell r="AB101">
            <v>64379558.713253081</v>
          </cell>
          <cell r="AD101">
            <v>110867633.69793612</v>
          </cell>
          <cell r="AF101">
            <v>9627095.9849410318</v>
          </cell>
          <cell r="AG101">
            <v>41</v>
          </cell>
          <cell r="AH101">
            <v>34684853.6669764</v>
          </cell>
          <cell r="AI101">
            <v>44311949.651917428</v>
          </cell>
          <cell r="AK101">
            <v>0</v>
          </cell>
          <cell r="AL101">
            <v>60659181.69638937</v>
          </cell>
          <cell r="AM101">
            <v>60659181.69638937</v>
          </cell>
          <cell r="AO101">
            <v>1</v>
          </cell>
          <cell r="AQ101">
            <v>44311949.651917428</v>
          </cell>
          <cell r="AR101">
            <v>60659181.69638937</v>
          </cell>
          <cell r="AT101">
            <v>215838765.04624292</v>
          </cell>
          <cell r="AU101">
            <v>215839000</v>
          </cell>
        </row>
        <row r="102">
          <cell r="B102" t="str">
            <v>KZN245</v>
          </cell>
          <cell r="C102" t="str">
            <v xml:space="preserve"> uMvoti</v>
          </cell>
          <cell r="D102">
            <v>95</v>
          </cell>
          <cell r="E102" t="str">
            <v>B3</v>
          </cell>
          <cell r="F102" t="str">
            <v>B</v>
          </cell>
          <cell r="G102">
            <v>40851.448181905937</v>
          </cell>
          <cell r="H102">
            <v>0.75084502594329006</v>
          </cell>
          <cell r="I102">
            <v>30673.106669964131</v>
          </cell>
          <cell r="K102">
            <v>85373785.411068738</v>
          </cell>
          <cell r="L102">
            <v>51055086.344131619</v>
          </cell>
          <cell r="M102">
            <v>42798577.851579182</v>
          </cell>
          <cell r="N102">
            <v>59270115.111183107</v>
          </cell>
          <cell r="O102">
            <v>238497564.71796265</v>
          </cell>
          <cell r="Q102">
            <v>0</v>
          </cell>
          <cell r="R102">
            <v>0</v>
          </cell>
          <cell r="S102">
            <v>1</v>
          </cell>
          <cell r="U102">
            <v>-85373785.411068738</v>
          </cell>
          <cell r="V102">
            <v>-51055086.344131619</v>
          </cell>
          <cell r="W102">
            <v>0</v>
          </cell>
          <cell r="Y102">
            <v>0</v>
          </cell>
          <cell r="Z102">
            <v>0</v>
          </cell>
          <cell r="AA102">
            <v>42798577.851579182</v>
          </cell>
          <cell r="AB102">
            <v>59270115.111183107</v>
          </cell>
          <cell r="AD102">
            <v>102068692.9627623</v>
          </cell>
          <cell r="AF102">
            <v>9627095.9849410318</v>
          </cell>
          <cell r="AG102">
            <v>27</v>
          </cell>
          <cell r="AH102">
            <v>22841245.097764947</v>
          </cell>
          <cell r="AI102">
            <v>32468341.082705978</v>
          </cell>
          <cell r="AK102">
            <v>0</v>
          </cell>
          <cell r="AL102">
            <v>59124650.067518488</v>
          </cell>
          <cell r="AM102">
            <v>59124650.067518488</v>
          </cell>
          <cell r="AO102">
            <v>0.83450782292342984</v>
          </cell>
          <cell r="AQ102">
            <v>27095084.630864322</v>
          </cell>
          <cell r="AR102">
            <v>49339983.008954473</v>
          </cell>
          <cell r="AT102">
            <v>178503760.60258108</v>
          </cell>
          <cell r="AU102">
            <v>178504000</v>
          </cell>
        </row>
        <row r="103">
          <cell r="B103" t="str">
            <v>DC24</v>
          </cell>
          <cell r="C103" t="str">
            <v xml:space="preserve"> uMzinyathi District Municipality</v>
          </cell>
          <cell r="D103">
            <v>96</v>
          </cell>
          <cell r="E103" t="str">
            <v>C2</v>
          </cell>
          <cell r="F103" t="str">
            <v>C</v>
          </cell>
          <cell r="G103">
            <v>142491.51173713699</v>
          </cell>
          <cell r="H103">
            <v>0</v>
          </cell>
          <cell r="I103">
            <v>0</v>
          </cell>
          <cell r="K103">
            <v>0</v>
          </cell>
          <cell r="L103">
            <v>0</v>
          </cell>
          <cell r="M103">
            <v>0</v>
          </cell>
          <cell r="N103">
            <v>0</v>
          </cell>
          <cell r="O103">
            <v>0</v>
          </cell>
          <cell r="Q103">
            <v>1</v>
          </cell>
          <cell r="R103">
            <v>1</v>
          </cell>
          <cell r="S103">
            <v>0</v>
          </cell>
          <cell r="U103">
            <v>-289735490.05901897</v>
          </cell>
          <cell r="V103">
            <v>-173267126.32803854</v>
          </cell>
          <cell r="W103">
            <v>0</v>
          </cell>
          <cell r="Y103">
            <v>289735490.05901897</v>
          </cell>
          <cell r="Z103">
            <v>173267126.32803854</v>
          </cell>
          <cell r="AA103">
            <v>0</v>
          </cell>
          <cell r="AB103">
            <v>0</v>
          </cell>
          <cell r="AD103">
            <v>463002616.38705754</v>
          </cell>
          <cell r="AF103">
            <v>9627095.9849410318</v>
          </cell>
          <cell r="AG103">
            <v>29</v>
          </cell>
          <cell r="AH103">
            <v>24533189.179080866</v>
          </cell>
          <cell r="AI103">
            <v>34160285.164021894</v>
          </cell>
          <cell r="AK103">
            <v>23045894.936950527</v>
          </cell>
          <cell r="AL103">
            <v>0</v>
          </cell>
          <cell r="AM103">
            <v>23045894.936950527</v>
          </cell>
          <cell r="AO103">
            <v>0.80893238292980529</v>
          </cell>
          <cell r="AQ103">
            <v>27633360.879293907</v>
          </cell>
          <cell r="AR103">
            <v>18642570.708097324</v>
          </cell>
          <cell r="AT103">
            <v>509278547.9744488</v>
          </cell>
          <cell r="AU103">
            <v>509279000</v>
          </cell>
        </row>
        <row r="104">
          <cell r="B104" t="str">
            <v>KZN252</v>
          </cell>
          <cell r="C104" t="str">
            <v xml:space="preserve"> Newcastle</v>
          </cell>
          <cell r="D104">
            <v>97</v>
          </cell>
          <cell r="E104" t="str">
            <v>B1</v>
          </cell>
          <cell r="F104" t="str">
            <v>B</v>
          </cell>
          <cell r="G104">
            <v>98815.229419983254</v>
          </cell>
          <cell r="H104">
            <v>0.63840195817177936</v>
          </cell>
          <cell r="I104">
            <v>63083.835958910931</v>
          </cell>
          <cell r="K104">
            <v>175583971.06664586</v>
          </cell>
          <cell r="L104">
            <v>105002428.55918705</v>
          </cell>
          <cell r="M104">
            <v>88021682.756624967</v>
          </cell>
          <cell r="N104">
            <v>121897865.09629792</v>
          </cell>
          <cell r="O104">
            <v>490505947.47875577</v>
          </cell>
          <cell r="Q104">
            <v>1</v>
          </cell>
          <cell r="R104">
            <v>1</v>
          </cell>
          <cell r="S104">
            <v>1</v>
          </cell>
          <cell r="U104">
            <v>0</v>
          </cell>
          <cell r="V104">
            <v>0</v>
          </cell>
          <cell r="W104">
            <v>0</v>
          </cell>
          <cell r="Y104">
            <v>175583971.06664586</v>
          </cell>
          <cell r="Z104">
            <v>105002428.55918705</v>
          </cell>
          <cell r="AA104">
            <v>88021682.756624967</v>
          </cell>
          <cell r="AB104">
            <v>121897865.09629792</v>
          </cell>
          <cell r="AD104">
            <v>490505947.47875577</v>
          </cell>
          <cell r="AF104">
            <v>9627095.9849410318</v>
          </cell>
          <cell r="AG104">
            <v>67</v>
          </cell>
          <cell r="AH104">
            <v>56680126.724083379</v>
          </cell>
          <cell r="AI104">
            <v>66307222.709024414</v>
          </cell>
          <cell r="AK104">
            <v>0</v>
          </cell>
          <cell r="AL104">
            <v>143016126.00813037</v>
          </cell>
          <cell r="AM104">
            <v>143016126.00813037</v>
          </cell>
          <cell r="AO104">
            <v>0.4409628762201947</v>
          </cell>
          <cell r="AQ104">
            <v>29239023.639944416</v>
          </cell>
          <cell r="AR104">
            <v>63064802.270414963</v>
          </cell>
          <cell r="AT104">
            <v>582809773.3891151</v>
          </cell>
          <cell r="AU104">
            <v>582810000</v>
          </cell>
        </row>
        <row r="105">
          <cell r="B105" t="str">
            <v>KZN253</v>
          </cell>
          <cell r="C105" t="str">
            <v xml:space="preserve"> eMadlangeni</v>
          </cell>
          <cell r="D105">
            <v>98</v>
          </cell>
          <cell r="E105" t="str">
            <v>B3</v>
          </cell>
          <cell r="F105" t="str">
            <v>B</v>
          </cell>
          <cell r="G105">
            <v>6904.1075448067786</v>
          </cell>
          <cell r="H105">
            <v>0.62527285896735729</v>
          </cell>
          <cell r="I105">
            <v>4316.9510631594367</v>
          </cell>
          <cell r="K105">
            <v>12015556.74362638</v>
          </cell>
          <cell r="L105">
            <v>7185522.8635454541</v>
          </cell>
          <cell r="M105">
            <v>6023497.0049188929</v>
          </cell>
          <cell r="N105">
            <v>8341710.8412221782</v>
          </cell>
          <cell r="O105">
            <v>33566287.453312904</v>
          </cell>
          <cell r="Q105">
            <v>0</v>
          </cell>
          <cell r="R105">
            <v>0</v>
          </cell>
          <cell r="S105">
            <v>1</v>
          </cell>
          <cell r="U105">
            <v>-12015556.74362638</v>
          </cell>
          <cell r="V105">
            <v>-7185522.8635454541</v>
          </cell>
          <cell r="W105">
            <v>0</v>
          </cell>
          <cell r="Y105">
            <v>0</v>
          </cell>
          <cell r="Z105">
            <v>0</v>
          </cell>
          <cell r="AA105">
            <v>6023497.0049188929</v>
          </cell>
          <cell r="AB105">
            <v>8341710.8412221782</v>
          </cell>
          <cell r="AD105">
            <v>14365207.84614107</v>
          </cell>
          <cell r="AF105">
            <v>9627095.9849410318</v>
          </cell>
          <cell r="AG105">
            <v>11</v>
          </cell>
          <cell r="AH105">
            <v>9305692.4472375698</v>
          </cell>
          <cell r="AI105">
            <v>18932788.432178602</v>
          </cell>
          <cell r="AK105">
            <v>0</v>
          </cell>
          <cell r="AL105">
            <v>9992373.8516574223</v>
          </cell>
          <cell r="AM105">
            <v>9992373.8516574223</v>
          </cell>
          <cell r="AO105">
            <v>0.75870204835976951</v>
          </cell>
          <cell r="AQ105">
            <v>14364345.364656053</v>
          </cell>
          <cell r="AR105">
            <v>7581234.5092290863</v>
          </cell>
          <cell r="AT105">
            <v>36310787.72002621</v>
          </cell>
          <cell r="AU105">
            <v>36311000</v>
          </cell>
        </row>
        <row r="106">
          <cell r="B106" t="str">
            <v>KZN254</v>
          </cell>
          <cell r="C106" t="str">
            <v xml:space="preserve"> Dannhauser</v>
          </cell>
          <cell r="D106">
            <v>99</v>
          </cell>
          <cell r="E106" t="str">
            <v>B4</v>
          </cell>
          <cell r="F106" t="str">
            <v>B</v>
          </cell>
          <cell r="G106">
            <v>20710.444642592473</v>
          </cell>
          <cell r="H106">
            <v>0.72308451066746438</v>
          </cell>
          <cell r="I106">
            <v>14975.401730094587</v>
          </cell>
          <cell r="K106">
            <v>41681683.812014662</v>
          </cell>
          <cell r="L106">
            <v>24926409.854555868</v>
          </cell>
          <cell r="M106">
            <v>20895369.474645924</v>
          </cell>
          <cell r="N106">
            <v>28937198.762721699</v>
          </cell>
          <cell r="O106">
            <v>116440661.90393816</v>
          </cell>
          <cell r="Q106">
            <v>0</v>
          </cell>
          <cell r="R106">
            <v>0</v>
          </cell>
          <cell r="S106">
            <v>1</v>
          </cell>
          <cell r="U106">
            <v>-41681683.812014662</v>
          </cell>
          <cell r="V106">
            <v>-24926409.854555868</v>
          </cell>
          <cell r="W106">
            <v>0</v>
          </cell>
          <cell r="Y106">
            <v>0</v>
          </cell>
          <cell r="Z106">
            <v>0</v>
          </cell>
          <cell r="AA106">
            <v>20895369.474645924</v>
          </cell>
          <cell r="AB106">
            <v>28937198.762721699</v>
          </cell>
          <cell r="AD106">
            <v>49832568.237367623</v>
          </cell>
          <cell r="AF106">
            <v>9627095.9849410318</v>
          </cell>
          <cell r="AG106">
            <v>25</v>
          </cell>
          <cell r="AH106">
            <v>21149301.016449023</v>
          </cell>
          <cell r="AI106">
            <v>30776397.001390055</v>
          </cell>
          <cell r="AK106">
            <v>0</v>
          </cell>
          <cell r="AL106">
            <v>29974403.521350604</v>
          </cell>
          <cell r="AM106">
            <v>29974403.521350604</v>
          </cell>
          <cell r="AO106">
            <v>1</v>
          </cell>
          <cell r="AQ106">
            <v>30776397.001390055</v>
          </cell>
          <cell r="AR106">
            <v>29974403.521350604</v>
          </cell>
          <cell r="AT106">
            <v>110583368.76010829</v>
          </cell>
          <cell r="AU106">
            <v>110583000</v>
          </cell>
        </row>
        <row r="107">
          <cell r="B107" t="str">
            <v>DC25</v>
          </cell>
          <cell r="C107" t="str">
            <v xml:space="preserve"> Amajuba District Municipality</v>
          </cell>
          <cell r="D107">
            <v>100</v>
          </cell>
          <cell r="E107" t="str">
            <v>C2</v>
          </cell>
          <cell r="F107" t="str">
            <v>C</v>
          </cell>
          <cell r="G107">
            <v>126429.78160738251</v>
          </cell>
          <cell r="H107">
            <v>0</v>
          </cell>
          <cell r="I107">
            <v>0</v>
          </cell>
          <cell r="K107">
            <v>0</v>
          </cell>
          <cell r="L107">
            <v>0</v>
          </cell>
          <cell r="M107">
            <v>0</v>
          </cell>
          <cell r="N107">
            <v>0</v>
          </cell>
          <cell r="O107">
            <v>0</v>
          </cell>
          <cell r="Q107">
            <v>1</v>
          </cell>
          <cell r="R107">
            <v>1</v>
          </cell>
          <cell r="S107">
            <v>0</v>
          </cell>
          <cell r="U107">
            <v>-53697240.55564104</v>
          </cell>
          <cell r="V107">
            <v>-32111932.718101323</v>
          </cell>
          <cell r="W107">
            <v>0</v>
          </cell>
          <cell r="Y107">
            <v>53697240.55564104</v>
          </cell>
          <cell r="Z107">
            <v>32111932.718101323</v>
          </cell>
          <cell r="AA107">
            <v>0</v>
          </cell>
          <cell r="AB107">
            <v>0</v>
          </cell>
          <cell r="AD107">
            <v>85809173.273742363</v>
          </cell>
          <cell r="AF107">
            <v>9627095.9849410318</v>
          </cell>
          <cell r="AG107">
            <v>29</v>
          </cell>
          <cell r="AH107">
            <v>24533189.179080866</v>
          </cell>
          <cell r="AI107">
            <v>34160285.164021894</v>
          </cell>
          <cell r="AK107">
            <v>20448147.600541983</v>
          </cell>
          <cell r="AL107">
            <v>0</v>
          </cell>
          <cell r="AM107">
            <v>20448147.600541983</v>
          </cell>
          <cell r="AO107">
            <v>0.55159941186507744</v>
          </cell>
          <cell r="AQ107">
            <v>18842793.205617808</v>
          </cell>
          <cell r="AR107">
            <v>11279186.190189252</v>
          </cell>
          <cell r="AT107">
            <v>115931152.66954942</v>
          </cell>
          <cell r="AU107">
            <v>115931000</v>
          </cell>
        </row>
        <row r="108">
          <cell r="B108" t="str">
            <v>KZN261</v>
          </cell>
          <cell r="C108" t="str">
            <v xml:space="preserve"> eDumbe</v>
          </cell>
          <cell r="D108">
            <v>101</v>
          </cell>
          <cell r="E108" t="str">
            <v>B3</v>
          </cell>
          <cell r="F108" t="str">
            <v>B</v>
          </cell>
          <cell r="G108">
            <v>18444.401884873147</v>
          </cell>
          <cell r="H108">
            <v>0.72820699310303605</v>
          </cell>
          <cell r="I108">
            <v>13431.342436167444</v>
          </cell>
          <cell r="K108">
            <v>37384036.748087294</v>
          </cell>
          <cell r="L108">
            <v>22356338.24687279</v>
          </cell>
          <cell r="M108">
            <v>18740923.803079635</v>
          </cell>
          <cell r="N108">
            <v>25953589.274636518</v>
          </cell>
          <cell r="O108">
            <v>104434888.07267624</v>
          </cell>
          <cell r="Q108">
            <v>0</v>
          </cell>
          <cell r="R108">
            <v>0</v>
          </cell>
          <cell r="S108">
            <v>1</v>
          </cell>
          <cell r="U108">
            <v>-37384036.748087294</v>
          </cell>
          <cell r="V108">
            <v>-22356338.24687279</v>
          </cell>
          <cell r="W108">
            <v>0</v>
          </cell>
          <cell r="Y108">
            <v>0</v>
          </cell>
          <cell r="Z108">
            <v>0</v>
          </cell>
          <cell r="AA108">
            <v>18740923.803079635</v>
          </cell>
          <cell r="AB108">
            <v>25953589.274636518</v>
          </cell>
          <cell r="AD108">
            <v>44694513.077716157</v>
          </cell>
          <cell r="AF108">
            <v>9627095.9849410318</v>
          </cell>
          <cell r="AG108">
            <v>19</v>
          </cell>
          <cell r="AH108">
            <v>16073468.772501258</v>
          </cell>
          <cell r="AI108">
            <v>25700564.757442288</v>
          </cell>
          <cell r="AK108">
            <v>0</v>
          </cell>
          <cell r="AL108">
            <v>26694740.472647909</v>
          </cell>
          <cell r="AM108">
            <v>26694740.472647909</v>
          </cell>
          <cell r="AO108">
            <v>0.99432302404979234</v>
          </cell>
          <cell r="AQ108">
            <v>25554663.269407533</v>
          </cell>
          <cell r="AR108">
            <v>26543195.072987653</v>
          </cell>
          <cell r="AT108">
            <v>96792371.420111343</v>
          </cell>
          <cell r="AU108">
            <v>96792000</v>
          </cell>
        </row>
        <row r="109">
          <cell r="B109" t="str">
            <v>KZN262</v>
          </cell>
          <cell r="C109" t="str">
            <v xml:space="preserve"> uPhongolo</v>
          </cell>
          <cell r="D109">
            <v>102</v>
          </cell>
          <cell r="E109" t="str">
            <v>B4</v>
          </cell>
          <cell r="F109" t="str">
            <v>B</v>
          </cell>
          <cell r="G109">
            <v>38727.629679920457</v>
          </cell>
          <cell r="H109">
            <v>0.74221512262588329</v>
          </cell>
          <cell r="I109">
            <v>28744.232411891961</v>
          </cell>
          <cell r="K109">
            <v>80005066.201584756</v>
          </cell>
          <cell r="L109">
            <v>47844493.988669939</v>
          </cell>
          <cell r="M109">
            <v>40107194.941192508</v>
          </cell>
          <cell r="N109">
            <v>55542921.757701084</v>
          </cell>
          <cell r="O109">
            <v>223499676.88914829</v>
          </cell>
          <cell r="Q109">
            <v>0</v>
          </cell>
          <cell r="R109">
            <v>0</v>
          </cell>
          <cell r="S109">
            <v>1</v>
          </cell>
          <cell r="U109">
            <v>-80005066.201584756</v>
          </cell>
          <cell r="V109">
            <v>-47844493.988669939</v>
          </cell>
          <cell r="W109">
            <v>0</v>
          </cell>
          <cell r="Y109">
            <v>0</v>
          </cell>
          <cell r="Z109">
            <v>0</v>
          </cell>
          <cell r="AA109">
            <v>40107194.941192508</v>
          </cell>
          <cell r="AB109">
            <v>55542921.757701084</v>
          </cell>
          <cell r="AD109">
            <v>95650116.698893592</v>
          </cell>
          <cell r="AF109">
            <v>9627095.9849410318</v>
          </cell>
          <cell r="AG109">
            <v>29</v>
          </cell>
          <cell r="AH109">
            <v>24533189.179080866</v>
          </cell>
          <cell r="AI109">
            <v>34160285.164021894</v>
          </cell>
          <cell r="AK109">
            <v>0</v>
          </cell>
          <cell r="AL109">
            <v>56050829.399578728</v>
          </cell>
          <cell r="AM109">
            <v>56050829.399578728</v>
          </cell>
          <cell r="AO109">
            <v>0.95204741040927598</v>
          </cell>
          <cell r="AQ109">
            <v>32522211.029249456</v>
          </cell>
          <cell r="AR109">
            <v>53363046.981161043</v>
          </cell>
          <cell r="AT109">
            <v>181535374.70930409</v>
          </cell>
          <cell r="AU109">
            <v>181535000</v>
          </cell>
        </row>
        <row r="110">
          <cell r="B110" t="str">
            <v>KZN263</v>
          </cell>
          <cell r="C110" t="str">
            <v xml:space="preserve"> AbaQulusi</v>
          </cell>
          <cell r="D110">
            <v>103</v>
          </cell>
          <cell r="E110" t="str">
            <v>B3</v>
          </cell>
          <cell r="F110" t="str">
            <v>B</v>
          </cell>
          <cell r="G110">
            <v>59032.068140328753</v>
          </cell>
          <cell r="H110">
            <v>0.67508773793911947</v>
          </cell>
          <cell r="I110">
            <v>39851.8253467225</v>
          </cell>
          <cell r="K110">
            <v>110921310.38432097</v>
          </cell>
          <cell r="L110">
            <v>66332973.896007046</v>
          </cell>
          <cell r="M110">
            <v>55605761.359002046</v>
          </cell>
          <cell r="N110">
            <v>77006294.181604967</v>
          </cell>
          <cell r="O110">
            <v>309866339.82093507</v>
          </cell>
          <cell r="Q110">
            <v>0</v>
          </cell>
          <cell r="R110">
            <v>0</v>
          </cell>
          <cell r="S110">
            <v>1</v>
          </cell>
          <cell r="U110">
            <v>-110921310.38432097</v>
          </cell>
          <cell r="V110">
            <v>-66332973.896007046</v>
          </cell>
          <cell r="W110">
            <v>0</v>
          </cell>
          <cell r="Y110">
            <v>0</v>
          </cell>
          <cell r="Z110">
            <v>0</v>
          </cell>
          <cell r="AA110">
            <v>55605761.359002046</v>
          </cell>
          <cell r="AB110">
            <v>77006294.181604967</v>
          </cell>
          <cell r="AD110">
            <v>132612055.54060701</v>
          </cell>
          <cell r="AF110">
            <v>9627095.9849410318</v>
          </cell>
          <cell r="AG110">
            <v>45</v>
          </cell>
          <cell r="AH110">
            <v>38068741.829608239</v>
          </cell>
          <cell r="AI110">
            <v>47695837.814549267</v>
          </cell>
          <cell r="AK110">
            <v>0</v>
          </cell>
          <cell r="AL110">
            <v>85437616.703751475</v>
          </cell>
          <cell r="AM110">
            <v>85437616.703751475</v>
          </cell>
          <cell r="AO110">
            <v>0.62518395567456597</v>
          </cell>
          <cell r="AQ110">
            <v>29818672.554112457</v>
          </cell>
          <cell r="AR110">
            <v>53414227.174258716</v>
          </cell>
          <cell r="AT110">
            <v>215844955.26897818</v>
          </cell>
          <cell r="AU110">
            <v>215845000</v>
          </cell>
        </row>
        <row r="111">
          <cell r="B111" t="str">
            <v>KZN265</v>
          </cell>
          <cell r="C111" t="str">
            <v xml:space="preserve"> Nongoma</v>
          </cell>
          <cell r="D111">
            <v>104</v>
          </cell>
          <cell r="E111" t="str">
            <v>B4</v>
          </cell>
          <cell r="F111" t="str">
            <v>B</v>
          </cell>
          <cell r="G111">
            <v>38562.381303417358</v>
          </cell>
          <cell r="H111">
            <v>0.68930644094632398</v>
          </cell>
          <cell r="I111">
            <v>26581.297810673685</v>
          </cell>
          <cell r="K111">
            <v>73984876.708245754</v>
          </cell>
          <cell r="L111">
            <v>44244310.479053564</v>
          </cell>
          <cell r="M111">
            <v>37089224.641863093</v>
          </cell>
          <cell r="N111">
            <v>51363450.008342803</v>
          </cell>
          <cell r="O111">
            <v>206681861.83750522</v>
          </cell>
          <cell r="Q111">
            <v>0</v>
          </cell>
          <cell r="R111">
            <v>0</v>
          </cell>
          <cell r="S111">
            <v>1</v>
          </cell>
          <cell r="U111">
            <v>-73984876.708245754</v>
          </cell>
          <cell r="V111">
            <v>-44244310.479053564</v>
          </cell>
          <cell r="W111">
            <v>0</v>
          </cell>
          <cell r="Y111">
            <v>0</v>
          </cell>
          <cell r="Z111">
            <v>0</v>
          </cell>
          <cell r="AA111">
            <v>37089224.641863093</v>
          </cell>
          <cell r="AB111">
            <v>51363450.008342803</v>
          </cell>
          <cell r="AD111">
            <v>88452674.650205895</v>
          </cell>
          <cell r="AF111">
            <v>9627095.9849410318</v>
          </cell>
          <cell r="AG111">
            <v>45</v>
          </cell>
          <cell r="AH111">
            <v>38068741.829608239</v>
          </cell>
          <cell r="AI111">
            <v>47695837.814549267</v>
          </cell>
          <cell r="AK111">
            <v>0</v>
          </cell>
          <cell r="AL111">
            <v>55811664.012063801</v>
          </cell>
          <cell r="AM111">
            <v>55811664.012063801</v>
          </cell>
          <cell r="AO111">
            <v>1</v>
          </cell>
          <cell r="AQ111">
            <v>47695837.814549267</v>
          </cell>
          <cell r="AR111">
            <v>55811664.012063801</v>
          </cell>
          <cell r="AT111">
            <v>191960176.47681898</v>
          </cell>
          <cell r="AU111">
            <v>191960000</v>
          </cell>
        </row>
        <row r="112">
          <cell r="B112" t="str">
            <v>KZN266</v>
          </cell>
          <cell r="C112" t="str">
            <v xml:space="preserve"> Ulundi</v>
          </cell>
          <cell r="D112">
            <v>105</v>
          </cell>
          <cell r="E112" t="str">
            <v>B4</v>
          </cell>
          <cell r="F112" t="str">
            <v>B</v>
          </cell>
          <cell r="G112">
            <v>40657.683677983863</v>
          </cell>
          <cell r="H112">
            <v>0.65847590571669279</v>
          </cell>
          <cell r="I112">
            <v>26772.10508420322</v>
          </cell>
          <cell r="K112">
            <v>74515958.851324946</v>
          </cell>
          <cell r="L112">
            <v>44561907.321458772</v>
          </cell>
          <cell r="M112">
            <v>37355460.469836727</v>
          </cell>
          <cell r="N112">
            <v>51732149.833496824</v>
          </cell>
          <cell r="O112">
            <v>208165476.47611725</v>
          </cell>
          <cell r="Q112">
            <v>0</v>
          </cell>
          <cell r="R112">
            <v>0</v>
          </cell>
          <cell r="S112">
            <v>1</v>
          </cell>
          <cell r="U112">
            <v>-74515958.851324946</v>
          </cell>
          <cell r="V112">
            <v>-44561907.321458772</v>
          </cell>
          <cell r="W112">
            <v>0</v>
          </cell>
          <cell r="Y112">
            <v>0</v>
          </cell>
          <cell r="Z112">
            <v>0</v>
          </cell>
          <cell r="AA112">
            <v>37355460.469836727</v>
          </cell>
          <cell r="AB112">
            <v>51732149.833496824</v>
          </cell>
          <cell r="AD112">
            <v>89087610.303333551</v>
          </cell>
          <cell r="AF112">
            <v>9627095.9849410318</v>
          </cell>
          <cell r="AG112">
            <v>47</v>
          </cell>
          <cell r="AH112">
            <v>39760685.910924166</v>
          </cell>
          <cell r="AI112">
            <v>49387781.895865202</v>
          </cell>
          <cell r="AK112">
            <v>0</v>
          </cell>
          <cell r="AL112">
            <v>58844213.045093097</v>
          </cell>
          <cell r="AM112">
            <v>58844213.045093097</v>
          </cell>
          <cell r="AO112">
            <v>1</v>
          </cell>
          <cell r="AQ112">
            <v>49387781.895865202</v>
          </cell>
          <cell r="AR112">
            <v>58844213.045093097</v>
          </cell>
          <cell r="AT112">
            <v>197319605.24429184</v>
          </cell>
          <cell r="AU112">
            <v>197320000</v>
          </cell>
        </row>
        <row r="113">
          <cell r="B113" t="str">
            <v>DC26</v>
          </cell>
          <cell r="C113" t="str">
            <v xml:space="preserve"> Zululand District Municipality</v>
          </cell>
          <cell r="D113">
            <v>106</v>
          </cell>
          <cell r="E113" t="str">
            <v>C2</v>
          </cell>
          <cell r="F113" t="str">
            <v>C</v>
          </cell>
          <cell r="G113">
            <v>195424.16468652355</v>
          </cell>
          <cell r="H113">
            <v>0</v>
          </cell>
          <cell r="I113">
            <v>0</v>
          </cell>
          <cell r="K113">
            <v>0</v>
          </cell>
          <cell r="L113">
            <v>0</v>
          </cell>
          <cell r="M113">
            <v>0</v>
          </cell>
          <cell r="N113">
            <v>0</v>
          </cell>
          <cell r="O113">
            <v>0</v>
          </cell>
          <cell r="Q113">
            <v>1</v>
          </cell>
          <cell r="R113">
            <v>1</v>
          </cell>
          <cell r="S113">
            <v>0</v>
          </cell>
          <cell r="U113">
            <v>-376811248.89356375</v>
          </cell>
          <cell r="V113">
            <v>-225340023.93206209</v>
          </cell>
          <cell r="W113">
            <v>0</v>
          </cell>
          <cell r="Y113">
            <v>376811248.89356375</v>
          </cell>
          <cell r="Z113">
            <v>225340023.93206209</v>
          </cell>
          <cell r="AA113">
            <v>0</v>
          </cell>
          <cell r="AB113">
            <v>0</v>
          </cell>
          <cell r="AD113">
            <v>602151272.8256259</v>
          </cell>
          <cell r="AF113">
            <v>9627095.9849410318</v>
          </cell>
          <cell r="AG113">
            <v>37</v>
          </cell>
          <cell r="AH113">
            <v>31300965.504344553</v>
          </cell>
          <cell r="AI113">
            <v>40928061.489285588</v>
          </cell>
          <cell r="AK113">
            <v>31606968.812396646</v>
          </cell>
          <cell r="AL113">
            <v>0</v>
          </cell>
          <cell r="AM113">
            <v>31606968.812396646</v>
          </cell>
          <cell r="AO113">
            <v>0.76812898601204305</v>
          </cell>
          <cell r="AQ113">
            <v>31438030.371203486</v>
          </cell>
          <cell r="AR113">
            <v>24278228.904780503</v>
          </cell>
          <cell r="AT113">
            <v>657867532.10160995</v>
          </cell>
          <cell r="AU113">
            <v>657868000</v>
          </cell>
        </row>
        <row r="114">
          <cell r="B114" t="str">
            <v>KZN271</v>
          </cell>
          <cell r="C114" t="str">
            <v xml:space="preserve"> uMhlabuyalingana</v>
          </cell>
          <cell r="D114">
            <v>107</v>
          </cell>
          <cell r="E114" t="str">
            <v>B4</v>
          </cell>
          <cell r="F114" t="str">
            <v>B</v>
          </cell>
          <cell r="G114">
            <v>45848.619980285584</v>
          </cell>
          <cell r="H114">
            <v>0.77573116220156901</v>
          </cell>
          <cell r="I114">
            <v>35566.203262645016</v>
          </cell>
          <cell r="K114">
            <v>98992952.944177911</v>
          </cell>
          <cell r="L114">
            <v>59199597.812026918</v>
          </cell>
          <cell r="M114">
            <v>49625978.079095639</v>
          </cell>
          <cell r="N114">
            <v>68725120.807828873</v>
          </cell>
          <cell r="O114">
            <v>276543649.64312935</v>
          </cell>
          <cell r="Q114">
            <v>0</v>
          </cell>
          <cell r="R114">
            <v>0</v>
          </cell>
          <cell r="S114">
            <v>1</v>
          </cell>
          <cell r="U114">
            <v>-98992952.944177911</v>
          </cell>
          <cell r="V114">
            <v>-59199597.812026918</v>
          </cell>
          <cell r="W114">
            <v>0</v>
          </cell>
          <cell r="Y114">
            <v>0</v>
          </cell>
          <cell r="Z114">
            <v>0</v>
          </cell>
          <cell r="AA114">
            <v>49625978.079095639</v>
          </cell>
          <cell r="AB114">
            <v>68725120.807828873</v>
          </cell>
          <cell r="AD114">
            <v>118351098.88692451</v>
          </cell>
          <cell r="AF114">
            <v>9627095.9849410318</v>
          </cell>
          <cell r="AG114">
            <v>39</v>
          </cell>
          <cell r="AH114">
            <v>32992909.585660476</v>
          </cell>
          <cell r="AI114">
            <v>42620005.570601508</v>
          </cell>
          <cell r="AK114">
            <v>0</v>
          </cell>
          <cell r="AL114">
            <v>66357099.516821809</v>
          </cell>
          <cell r="AM114">
            <v>66357099.516821809</v>
          </cell>
          <cell r="AO114">
            <v>1</v>
          </cell>
          <cell r="AQ114">
            <v>42620005.570601508</v>
          </cell>
          <cell r="AR114">
            <v>66357099.516821809</v>
          </cell>
          <cell r="AT114">
            <v>227328203.97434783</v>
          </cell>
          <cell r="AU114">
            <v>227328000</v>
          </cell>
        </row>
        <row r="115">
          <cell r="B115" t="str">
            <v>KZN272</v>
          </cell>
          <cell r="C115" t="str">
            <v xml:space="preserve"> Jozini</v>
          </cell>
          <cell r="D115">
            <v>108</v>
          </cell>
          <cell r="E115" t="str">
            <v>B4</v>
          </cell>
          <cell r="F115" t="str">
            <v>B</v>
          </cell>
          <cell r="G115">
            <v>49491.737157730393</v>
          </cell>
          <cell r="H115">
            <v>0.739798709490469</v>
          </cell>
          <cell r="I115">
            <v>36613.923279730436</v>
          </cell>
          <cell r="K115">
            <v>101909117.41594045</v>
          </cell>
          <cell r="L115">
            <v>60943517.543155804</v>
          </cell>
          <cell r="M115">
            <v>51087875.212645456</v>
          </cell>
          <cell r="N115">
            <v>70749646.288247585</v>
          </cell>
          <cell r="O115">
            <v>284690156.45998931</v>
          </cell>
          <cell r="Q115">
            <v>0</v>
          </cell>
          <cell r="R115">
            <v>0</v>
          </cell>
          <cell r="S115">
            <v>1</v>
          </cell>
          <cell r="U115">
            <v>-101909117.41594045</v>
          </cell>
          <cell r="V115">
            <v>-60943517.543155804</v>
          </cell>
          <cell r="W115">
            <v>0</v>
          </cell>
          <cell r="Y115">
            <v>0</v>
          </cell>
          <cell r="Z115">
            <v>0</v>
          </cell>
          <cell r="AA115">
            <v>51087875.212645456</v>
          </cell>
          <cell r="AB115">
            <v>70749646.288247585</v>
          </cell>
          <cell r="AD115">
            <v>121837521.50089304</v>
          </cell>
          <cell r="AF115">
            <v>9627095.9849410318</v>
          </cell>
          <cell r="AG115">
            <v>45</v>
          </cell>
          <cell r="AH115">
            <v>38068741.829608239</v>
          </cell>
          <cell r="AI115">
            <v>47695837.814549267</v>
          </cell>
          <cell r="AK115">
            <v>0</v>
          </cell>
          <cell r="AL115">
            <v>71629814.141582519</v>
          </cell>
          <cell r="AM115">
            <v>71629814.141582519</v>
          </cell>
          <cell r="AO115">
            <v>1</v>
          </cell>
          <cell r="AQ115">
            <v>47695837.814549267</v>
          </cell>
          <cell r="AR115">
            <v>71629814.141582519</v>
          </cell>
          <cell r="AT115">
            <v>241163173.45702481</v>
          </cell>
          <cell r="AU115">
            <v>241163000</v>
          </cell>
        </row>
        <row r="116">
          <cell r="B116" t="str">
            <v>KZN275</v>
          </cell>
          <cell r="C116" t="str">
            <v xml:space="preserve"> Mtubatuba</v>
          </cell>
          <cell r="D116">
            <v>109</v>
          </cell>
          <cell r="E116" t="str">
            <v>B3</v>
          </cell>
          <cell r="F116" t="str">
            <v>B</v>
          </cell>
          <cell r="G116">
            <v>50216.954354472364</v>
          </cell>
          <cell r="H116">
            <v>0.68009198897806944</v>
          </cell>
          <cell r="I116">
            <v>34152.148367354035</v>
          </cell>
          <cell r="K116">
            <v>95057152.749923095</v>
          </cell>
          <cell r="L116">
            <v>56845917.255596101</v>
          </cell>
          <cell r="M116">
            <v>47652929.206880167</v>
          </cell>
          <cell r="N116">
            <v>65992720.81590049</v>
          </cell>
          <cell r="O116">
            <v>265548720.02829987</v>
          </cell>
          <cell r="Q116">
            <v>0</v>
          </cell>
          <cell r="R116">
            <v>0</v>
          </cell>
          <cell r="S116">
            <v>1</v>
          </cell>
          <cell r="U116">
            <v>-95057152.749923095</v>
          </cell>
          <cell r="V116">
            <v>-56845917.255596101</v>
          </cell>
          <cell r="W116">
            <v>0</v>
          </cell>
          <cell r="Y116">
            <v>0</v>
          </cell>
          <cell r="Z116">
            <v>0</v>
          </cell>
          <cell r="AA116">
            <v>47652929.206880167</v>
          </cell>
          <cell r="AB116">
            <v>65992720.81590049</v>
          </cell>
          <cell r="AD116">
            <v>113645650.02278066</v>
          </cell>
          <cell r="AF116">
            <v>9627095.9849410318</v>
          </cell>
          <cell r="AG116">
            <v>45</v>
          </cell>
          <cell r="AH116">
            <v>38068741.829608239</v>
          </cell>
          <cell r="AI116">
            <v>47695837.814549267</v>
          </cell>
          <cell r="AK116">
            <v>0</v>
          </cell>
          <cell r="AL116">
            <v>72679427.188086644</v>
          </cell>
          <cell r="AM116">
            <v>72679427.188086644</v>
          </cell>
          <cell r="AO116">
            <v>0.94114890020733089</v>
          </cell>
          <cell r="AQ116">
            <v>44888885.30363027</v>
          </cell>
          <cell r="AR116">
            <v>68402162.965766534</v>
          </cell>
          <cell r="AT116">
            <v>226936698.29217747</v>
          </cell>
          <cell r="AU116">
            <v>226937000</v>
          </cell>
        </row>
        <row r="117">
          <cell r="B117" t="str">
            <v>KZN276</v>
          </cell>
          <cell r="C117" t="str">
            <v xml:space="preserve"> Big Five Hlabisa</v>
          </cell>
          <cell r="D117">
            <v>110</v>
          </cell>
          <cell r="E117" t="str">
            <v>B3</v>
          </cell>
          <cell r="F117" t="str">
            <v>B</v>
          </cell>
          <cell r="G117">
            <v>29213.426756870962</v>
          </cell>
          <cell r="H117">
            <v>0.70806253400666719</v>
          </cell>
          <cell r="I117">
            <v>20684.932976488228</v>
          </cell>
          <cell r="K117">
            <v>57573269.254343539</v>
          </cell>
          <cell r="L117">
            <v>34429868.826143809</v>
          </cell>
          <cell r="M117">
            <v>28861951.411521763</v>
          </cell>
          <cell r="N117">
            <v>39969813.679945655</v>
          </cell>
          <cell r="O117">
            <v>160834903.17195475</v>
          </cell>
          <cell r="Q117">
            <v>0</v>
          </cell>
          <cell r="R117">
            <v>0</v>
          </cell>
          <cell r="S117">
            <v>1</v>
          </cell>
          <cell r="U117">
            <v>-57573269.254343539</v>
          </cell>
          <cell r="V117">
            <v>-34429868.826143809</v>
          </cell>
          <cell r="W117">
            <v>0</v>
          </cell>
          <cell r="Y117">
            <v>0</v>
          </cell>
          <cell r="Z117">
            <v>0</v>
          </cell>
          <cell r="AA117">
            <v>28861951.411521763</v>
          </cell>
          <cell r="AB117">
            <v>39969813.679945655</v>
          </cell>
          <cell r="AD117">
            <v>68831765.09146741</v>
          </cell>
          <cell r="AF117">
            <v>9627095.9849410318</v>
          </cell>
          <cell r="AG117">
            <v>27</v>
          </cell>
          <cell r="AH117">
            <v>22841245.097764947</v>
          </cell>
          <cell r="AI117">
            <v>32468341.082705978</v>
          </cell>
          <cell r="AK117">
            <v>0</v>
          </cell>
          <cell r="AL117">
            <v>42280842.201283559</v>
          </cell>
          <cell r="AM117">
            <v>42280842.201283559</v>
          </cell>
          <cell r="AO117">
            <v>1</v>
          </cell>
          <cell r="AQ117">
            <v>32468341.082705978</v>
          </cell>
          <cell r="AR117">
            <v>42280842.201283559</v>
          </cell>
          <cell r="AT117">
            <v>143580948.37545693</v>
          </cell>
          <cell r="AU117">
            <v>143581000</v>
          </cell>
        </row>
        <row r="118">
          <cell r="B118" t="str">
            <v>DC27</v>
          </cell>
          <cell r="C118" t="str">
            <v xml:space="preserve"> uMkhanyakude District Municipality</v>
          </cell>
          <cell r="D118">
            <v>111</v>
          </cell>
          <cell r="E118" t="str">
            <v>C2</v>
          </cell>
          <cell r="F118" t="str">
            <v>C</v>
          </cell>
          <cell r="G118">
            <v>174770.7382493593</v>
          </cell>
          <cell r="H118">
            <v>0</v>
          </cell>
          <cell r="I118">
            <v>0</v>
          </cell>
          <cell r="K118">
            <v>0</v>
          </cell>
          <cell r="L118">
            <v>0</v>
          </cell>
          <cell r="M118">
            <v>0</v>
          </cell>
          <cell r="N118">
            <v>0</v>
          </cell>
          <cell r="O118">
            <v>0</v>
          </cell>
          <cell r="Q118">
            <v>1</v>
          </cell>
          <cell r="R118">
            <v>1</v>
          </cell>
          <cell r="S118">
            <v>0</v>
          </cell>
          <cell r="U118">
            <v>-353532492.36438501</v>
          </cell>
          <cell r="V118">
            <v>-211418901.43692261</v>
          </cell>
          <cell r="W118">
            <v>0</v>
          </cell>
          <cell r="Y118">
            <v>353532492.36438501</v>
          </cell>
          <cell r="Z118">
            <v>211418901.43692261</v>
          </cell>
          <cell r="AA118">
            <v>0</v>
          </cell>
          <cell r="AB118">
            <v>0</v>
          </cell>
          <cell r="AD118">
            <v>564951393.80130768</v>
          </cell>
          <cell r="AF118">
            <v>9627095.9849410318</v>
          </cell>
          <cell r="AG118">
            <v>35</v>
          </cell>
          <cell r="AH118">
            <v>29609021.423028633</v>
          </cell>
          <cell r="AI118">
            <v>39236117.407969669</v>
          </cell>
          <cell r="AK118">
            <v>28266582.497757863</v>
          </cell>
          <cell r="AL118">
            <v>0</v>
          </cell>
          <cell r="AM118">
            <v>28266582.497757863</v>
          </cell>
          <cell r="AO118">
            <v>0.8275905896049478</v>
          </cell>
          <cell r="AQ118">
            <v>32471441.539470576</v>
          </cell>
          <cell r="AR118">
            <v>23393157.675436329</v>
          </cell>
          <cell r="AT118">
            <v>620815993.01621461</v>
          </cell>
          <cell r="AU118">
            <v>620816000</v>
          </cell>
        </row>
        <row r="119">
          <cell r="B119" t="str">
            <v>KZN281</v>
          </cell>
          <cell r="C119" t="str">
            <v xml:space="preserve"> uMfolozi</v>
          </cell>
          <cell r="D119">
            <v>112</v>
          </cell>
          <cell r="E119" t="str">
            <v>B4</v>
          </cell>
          <cell r="F119" t="str">
            <v>B</v>
          </cell>
          <cell r="G119">
            <v>34906.456920035278</v>
          </cell>
          <cell r="H119">
            <v>0.69990517946424957</v>
          </cell>
          <cell r="I119">
            <v>24431.209995078389</v>
          </cell>
          <cell r="K119">
            <v>68000444.229375452</v>
          </cell>
          <cell r="L119">
            <v>40665510.318580233</v>
          </cell>
          <cell r="M119">
            <v>34089179.626742534</v>
          </cell>
          <cell r="N119">
            <v>47208802.300151125</v>
          </cell>
          <cell r="O119">
            <v>189963936.47484934</v>
          </cell>
          <cell r="Q119">
            <v>0</v>
          </cell>
          <cell r="R119">
            <v>0</v>
          </cell>
          <cell r="S119">
            <v>1</v>
          </cell>
          <cell r="U119">
            <v>-68000444.229375452</v>
          </cell>
          <cell r="V119">
            <v>-40665510.318580233</v>
          </cell>
          <cell r="W119">
            <v>0</v>
          </cell>
          <cell r="Y119">
            <v>0</v>
          </cell>
          <cell r="Z119">
            <v>0</v>
          </cell>
          <cell r="AA119">
            <v>34089179.626742534</v>
          </cell>
          <cell r="AB119">
            <v>47208802.300151125</v>
          </cell>
          <cell r="AD119">
            <v>81297981.926893651</v>
          </cell>
          <cell r="AF119">
            <v>9627095.9849410318</v>
          </cell>
          <cell r="AG119">
            <v>35</v>
          </cell>
          <cell r="AH119">
            <v>29609021.423028633</v>
          </cell>
          <cell r="AI119">
            <v>39236117.407969669</v>
          </cell>
          <cell r="AK119">
            <v>0</v>
          </cell>
          <cell r="AL119">
            <v>50520413.408700518</v>
          </cell>
          <cell r="AM119">
            <v>50520413.408700518</v>
          </cell>
          <cell r="AO119">
            <v>1</v>
          </cell>
          <cell r="AQ119">
            <v>39236117.407969669</v>
          </cell>
          <cell r="AR119">
            <v>50520413.408700518</v>
          </cell>
          <cell r="AT119">
            <v>171054512.74356383</v>
          </cell>
          <cell r="AU119">
            <v>171055000</v>
          </cell>
        </row>
        <row r="120">
          <cell r="B120" t="str">
            <v>KZN282</v>
          </cell>
          <cell r="C120" t="str">
            <v xml:space="preserve"> uMhlathuze</v>
          </cell>
          <cell r="D120">
            <v>113</v>
          </cell>
          <cell r="E120" t="str">
            <v>B1</v>
          </cell>
          <cell r="F120" t="str">
            <v>B</v>
          </cell>
          <cell r="G120">
            <v>129227.97560516528</v>
          </cell>
          <cell r="H120">
            <v>0.53984837977285005</v>
          </cell>
          <cell r="I120">
            <v>69763.513251773868</v>
          </cell>
          <cell r="K120">
            <v>194175805.99070626</v>
          </cell>
          <cell r="L120">
            <v>116120686.14579138</v>
          </cell>
          <cell r="M120">
            <v>97341921.874169618</v>
          </cell>
          <cell r="N120">
            <v>134805108.11909944</v>
          </cell>
          <cell r="O120">
            <v>542443522.1297667</v>
          </cell>
          <cell r="Q120">
            <v>1</v>
          </cell>
          <cell r="R120">
            <v>1</v>
          </cell>
          <cell r="S120">
            <v>1</v>
          </cell>
          <cell r="U120">
            <v>0</v>
          </cell>
          <cell r="V120">
            <v>0</v>
          </cell>
          <cell r="W120">
            <v>0</v>
          </cell>
          <cell r="Y120">
            <v>194175805.99070626</v>
          </cell>
          <cell r="Z120">
            <v>116120686.14579138</v>
          </cell>
          <cell r="AA120">
            <v>97341921.874169618</v>
          </cell>
          <cell r="AB120">
            <v>134805108.11909944</v>
          </cell>
          <cell r="AD120">
            <v>542443522.1297667</v>
          </cell>
          <cell r="AF120">
            <v>9627095.9849410318</v>
          </cell>
          <cell r="AG120">
            <v>67</v>
          </cell>
          <cell r="AH120">
            <v>56680126.724083379</v>
          </cell>
          <cell r="AI120">
            <v>66307222.709024414</v>
          </cell>
          <cell r="AK120">
            <v>0</v>
          </cell>
          <cell r="AL120">
            <v>187032753.46731517</v>
          </cell>
          <cell r="AM120">
            <v>187032753.46731517</v>
          </cell>
          <cell r="AO120">
            <v>0.26792968428744679</v>
          </cell>
          <cell r="AQ120">
            <v>17765673.246406335</v>
          </cell>
          <cell r="AR120">
            <v>50111626.587909624</v>
          </cell>
          <cell r="AT120">
            <v>610320821.96408272</v>
          </cell>
          <cell r="AU120">
            <v>610321000</v>
          </cell>
        </row>
        <row r="121">
          <cell r="B121" t="str">
            <v>KZN284</v>
          </cell>
          <cell r="C121" t="str">
            <v xml:space="preserve"> uMlalazi</v>
          </cell>
          <cell r="D121">
            <v>114</v>
          </cell>
          <cell r="E121" t="str">
            <v>B4</v>
          </cell>
          <cell r="F121" t="str">
            <v>B</v>
          </cell>
          <cell r="G121">
            <v>50694.243154016374</v>
          </cell>
          <cell r="H121">
            <v>0.69995862005510623</v>
          </cell>
          <cell r="I121">
            <v>35483.872482823317</v>
          </cell>
          <cell r="K121">
            <v>98763798.121197209</v>
          </cell>
          <cell r="L121">
            <v>59062559.033470698</v>
          </cell>
          <cell r="M121">
            <v>49511100.889520623</v>
          </cell>
          <cell r="N121">
            <v>68566031.777502388</v>
          </cell>
          <cell r="O121">
            <v>275903489.82169092</v>
          </cell>
          <cell r="Q121">
            <v>0</v>
          </cell>
          <cell r="R121">
            <v>0</v>
          </cell>
          <cell r="S121">
            <v>1</v>
          </cell>
          <cell r="U121">
            <v>-98763798.121197209</v>
          </cell>
          <cell r="V121">
            <v>-59062559.033470698</v>
          </cell>
          <cell r="W121">
            <v>0</v>
          </cell>
          <cell r="Y121">
            <v>0</v>
          </cell>
          <cell r="Z121">
            <v>0</v>
          </cell>
          <cell r="AA121">
            <v>49511100.889520623</v>
          </cell>
          <cell r="AB121">
            <v>68566031.777502388</v>
          </cell>
          <cell r="AD121">
            <v>118077132.667023</v>
          </cell>
          <cell r="AF121">
            <v>9627095.9849410318</v>
          </cell>
          <cell r="AG121">
            <v>55</v>
          </cell>
          <cell r="AH121">
            <v>46528462.236187853</v>
          </cell>
          <cell r="AI121">
            <v>56155558.221128881</v>
          </cell>
          <cell r="AK121">
            <v>0</v>
          </cell>
          <cell r="AL121">
            <v>73370211.346546054</v>
          </cell>
          <cell r="AM121">
            <v>73370211.346546054</v>
          </cell>
          <cell r="AO121">
            <v>0.8892003628743651</v>
          </cell>
          <cell r="AQ121">
            <v>49933542.747640334</v>
          </cell>
          <cell r="AR121">
            <v>65240818.55351761</v>
          </cell>
          <cell r="AT121">
            <v>233251493.96818095</v>
          </cell>
          <cell r="AU121">
            <v>233251000</v>
          </cell>
        </row>
        <row r="122">
          <cell r="B122" t="str">
            <v>KZN285</v>
          </cell>
          <cell r="C122" t="str">
            <v xml:space="preserve"> Mthonjaneni</v>
          </cell>
          <cell r="D122">
            <v>115</v>
          </cell>
          <cell r="E122" t="str">
            <v>B3</v>
          </cell>
          <cell r="F122" t="str">
            <v>B</v>
          </cell>
          <cell r="G122">
            <v>16121.351865395844</v>
          </cell>
          <cell r="H122">
            <v>0.71973968448436931</v>
          </cell>
          <cell r="I122">
            <v>11603.176705061504</v>
          </cell>
          <cell r="K122">
            <v>32295623.940650906</v>
          </cell>
          <cell r="L122">
            <v>19313374.250519775</v>
          </cell>
          <cell r="M122">
            <v>16190060.787793865</v>
          </cell>
          <cell r="N122">
            <v>22420996.554542933</v>
          </cell>
          <cell r="O122">
            <v>90220055.533507466</v>
          </cell>
          <cell r="Q122">
            <v>0</v>
          </cell>
          <cell r="R122">
            <v>0</v>
          </cell>
          <cell r="S122">
            <v>1</v>
          </cell>
          <cell r="U122">
            <v>-32295623.940650906</v>
          </cell>
          <cell r="V122">
            <v>-19313374.250519775</v>
          </cell>
          <cell r="W122">
            <v>0</v>
          </cell>
          <cell r="Y122">
            <v>0</v>
          </cell>
          <cell r="Z122">
            <v>0</v>
          </cell>
          <cell r="AA122">
            <v>16190060.787793865</v>
          </cell>
          <cell r="AB122">
            <v>22420996.554542933</v>
          </cell>
          <cell r="AD122">
            <v>38611057.342336796</v>
          </cell>
          <cell r="AF122">
            <v>9627095.9849410318</v>
          </cell>
          <cell r="AG122">
            <v>25</v>
          </cell>
          <cell r="AH122">
            <v>21149301.016449023</v>
          </cell>
          <cell r="AI122">
            <v>30776397.001390055</v>
          </cell>
          <cell r="AK122">
            <v>0</v>
          </cell>
          <cell r="AL122">
            <v>23332570.326822508</v>
          </cell>
          <cell r="AM122">
            <v>23332570.326822508</v>
          </cell>
          <cell r="AO122">
            <v>1</v>
          </cell>
          <cell r="AQ122">
            <v>30776397.001390055</v>
          </cell>
          <cell r="AR122">
            <v>23332570.326822508</v>
          </cell>
          <cell r="AT122">
            <v>92720024.670549363</v>
          </cell>
          <cell r="AU122">
            <v>92720000</v>
          </cell>
        </row>
        <row r="123">
          <cell r="B123" t="str">
            <v>KZN286</v>
          </cell>
          <cell r="C123" t="str">
            <v xml:space="preserve"> Nkandla</v>
          </cell>
          <cell r="D123">
            <v>116</v>
          </cell>
          <cell r="E123" t="str">
            <v>B4</v>
          </cell>
          <cell r="F123" t="str">
            <v>B</v>
          </cell>
          <cell r="G123">
            <v>21852.852580097693</v>
          </cell>
          <cell r="H123">
            <v>0.70225188701637975</v>
          </cell>
          <cell r="I123">
            <v>15346.206961064368</v>
          </cell>
          <cell r="K123">
            <v>42713762.060844779</v>
          </cell>
          <cell r="L123">
            <v>25543611.538353875</v>
          </cell>
          <cell r="M123">
            <v>21412758.753671031</v>
          </cell>
          <cell r="N123">
            <v>29653711.405535571</v>
          </cell>
          <cell r="O123">
            <v>119323843.75840527</v>
          </cell>
          <cell r="Q123">
            <v>0</v>
          </cell>
          <cell r="R123">
            <v>0</v>
          </cell>
          <cell r="S123">
            <v>1</v>
          </cell>
          <cell r="U123">
            <v>-42713762.060844779</v>
          </cell>
          <cell r="V123">
            <v>-25543611.538353875</v>
          </cell>
          <cell r="W123">
            <v>0</v>
          </cell>
          <cell r="Y123">
            <v>0</v>
          </cell>
          <cell r="Z123">
            <v>0</v>
          </cell>
          <cell r="AA123">
            <v>21412758.753671031</v>
          </cell>
          <cell r="AB123">
            <v>29653711.405535571</v>
          </cell>
          <cell r="AD123">
            <v>51066470.159206599</v>
          </cell>
          <cell r="AF123">
            <v>9627095.9849410318</v>
          </cell>
          <cell r="AG123">
            <v>27</v>
          </cell>
          <cell r="AH123">
            <v>22841245.097764947</v>
          </cell>
          <cell r="AI123">
            <v>32468341.082705978</v>
          </cell>
          <cell r="AK123">
            <v>0</v>
          </cell>
          <cell r="AL123">
            <v>31627820.292246591</v>
          </cell>
          <cell r="AM123">
            <v>31627820.292246591</v>
          </cell>
          <cell r="AO123">
            <v>1</v>
          </cell>
          <cell r="AQ123">
            <v>32468341.082705978</v>
          </cell>
          <cell r="AR123">
            <v>31627820.292246591</v>
          </cell>
          <cell r="AT123">
            <v>115162631.53415917</v>
          </cell>
          <cell r="AU123">
            <v>115163000</v>
          </cell>
        </row>
        <row r="124">
          <cell r="B124" t="str">
            <v>DC28</v>
          </cell>
          <cell r="C124" t="str">
            <v xml:space="preserve"> King Cetshwayo District Municipality</v>
          </cell>
          <cell r="D124">
            <v>117</v>
          </cell>
          <cell r="E124" t="str">
            <v>C2</v>
          </cell>
          <cell r="F124" t="str">
            <v>C</v>
          </cell>
          <cell r="G124">
            <v>252802.8801247105</v>
          </cell>
          <cell r="H124">
            <v>0</v>
          </cell>
          <cell r="I124">
            <v>0</v>
          </cell>
          <cell r="K124">
            <v>0</v>
          </cell>
          <cell r="L124">
            <v>0</v>
          </cell>
          <cell r="M124">
            <v>0</v>
          </cell>
          <cell r="N124">
            <v>0</v>
          </cell>
          <cell r="O124">
            <v>0</v>
          </cell>
          <cell r="Q124">
            <v>1</v>
          </cell>
          <cell r="R124">
            <v>1</v>
          </cell>
          <cell r="S124">
            <v>1</v>
          </cell>
          <cell r="U124">
            <v>-241773628.35206833</v>
          </cell>
          <cell r="V124">
            <v>-144585055.14092457</v>
          </cell>
          <cell r="W124">
            <v>0</v>
          </cell>
          <cell r="Y124">
            <v>241773628.35206833</v>
          </cell>
          <cell r="Z124">
            <v>144585055.14092457</v>
          </cell>
          <cell r="AA124">
            <v>0</v>
          </cell>
          <cell r="AB124">
            <v>0</v>
          </cell>
          <cell r="AD124">
            <v>386358683.49299288</v>
          </cell>
          <cell r="AF124">
            <v>9627095.9849410318</v>
          </cell>
          <cell r="AG124">
            <v>43</v>
          </cell>
          <cell r="AH124">
            <v>36376797.748292319</v>
          </cell>
          <cell r="AI124">
            <v>46003893.733233348</v>
          </cell>
          <cell r="AK124">
            <v>40887127.549466178</v>
          </cell>
          <cell r="AL124">
            <v>0</v>
          </cell>
          <cell r="AM124">
            <v>40887127.549466178</v>
          </cell>
          <cell r="AO124">
            <v>0.14612412949457443</v>
          </cell>
          <cell r="AQ124">
            <v>6722278.9251296306</v>
          </cell>
          <cell r="AR124">
            <v>5974595.9206993775</v>
          </cell>
          <cell r="AT124">
            <v>399055558.33882189</v>
          </cell>
          <cell r="AU124">
            <v>399056000</v>
          </cell>
        </row>
        <row r="125">
          <cell r="B125" t="str">
            <v>KZN291</v>
          </cell>
          <cell r="C125" t="str">
            <v xml:space="preserve"> Mandeni</v>
          </cell>
          <cell r="D125">
            <v>118</v>
          </cell>
          <cell r="E125" t="str">
            <v>B4</v>
          </cell>
          <cell r="F125" t="str">
            <v>B</v>
          </cell>
          <cell r="G125">
            <v>53896.097952467673</v>
          </cell>
          <cell r="H125">
            <v>0.7200505770670419</v>
          </cell>
          <cell r="I125">
            <v>38807.916432336162</v>
          </cell>
          <cell r="K125">
            <v>108015753.51965579</v>
          </cell>
          <cell r="L125">
            <v>64595397.70808237</v>
          </cell>
          <cell r="M125">
            <v>54149181.905768149</v>
          </cell>
          <cell r="N125">
            <v>74989132.953464493</v>
          </cell>
          <cell r="O125">
            <v>301749466.08697081</v>
          </cell>
          <cell r="Q125">
            <v>0</v>
          </cell>
          <cell r="R125">
            <v>0</v>
          </cell>
          <cell r="S125">
            <v>1</v>
          </cell>
          <cell r="U125">
            <v>-108015753.51965579</v>
          </cell>
          <cell r="V125">
            <v>-64595397.70808237</v>
          </cell>
          <cell r="W125">
            <v>0</v>
          </cell>
          <cell r="Y125">
            <v>0</v>
          </cell>
          <cell r="Z125">
            <v>0</v>
          </cell>
          <cell r="AA125">
            <v>54149181.905768149</v>
          </cell>
          <cell r="AB125">
            <v>74989132.953464493</v>
          </cell>
          <cell r="AD125">
            <v>129138314.85923263</v>
          </cell>
          <cell r="AF125">
            <v>9627095.9849410318</v>
          </cell>
          <cell r="AG125">
            <v>35</v>
          </cell>
          <cell r="AH125">
            <v>29609021.423028633</v>
          </cell>
          <cell r="AI125">
            <v>39236117.407969669</v>
          </cell>
          <cell r="AK125">
            <v>0</v>
          </cell>
          <cell r="AL125">
            <v>78004283.159189582</v>
          </cell>
          <cell r="AM125">
            <v>78004283.159189582</v>
          </cell>
          <cell r="AO125">
            <v>0.87716515139923057</v>
          </cell>
          <cell r="AQ125">
            <v>34416554.866479702</v>
          </cell>
          <cell r="AR125">
            <v>68422638.847118974</v>
          </cell>
          <cell r="AT125">
            <v>231977508.5728313</v>
          </cell>
          <cell r="AU125">
            <v>231978000</v>
          </cell>
        </row>
        <row r="126">
          <cell r="B126" t="str">
            <v>KZN292</v>
          </cell>
          <cell r="C126" t="str">
            <v xml:space="preserve"> KwaDukuza</v>
          </cell>
          <cell r="D126">
            <v>119</v>
          </cell>
          <cell r="E126" t="str">
            <v>B2</v>
          </cell>
          <cell r="F126" t="str">
            <v>B</v>
          </cell>
          <cell r="G126">
            <v>117522.6744220705</v>
          </cell>
          <cell r="H126">
            <v>0.62990620952181908</v>
          </cell>
          <cell r="I126">
            <v>74028.262378073268</v>
          </cell>
          <cell r="K126">
            <v>206046066.82402647</v>
          </cell>
          <cell r="L126">
            <v>123219319.3955003</v>
          </cell>
          <cell r="M126">
            <v>103292580.84925519</v>
          </cell>
          <cell r="N126">
            <v>143045948.3559837</v>
          </cell>
          <cell r="O126">
            <v>575603915.42476571</v>
          </cell>
          <cell r="Q126">
            <v>0</v>
          </cell>
          <cell r="R126">
            <v>0</v>
          </cell>
          <cell r="S126">
            <v>1</v>
          </cell>
          <cell r="U126">
            <v>-206046066.82402647</v>
          </cell>
          <cell r="V126">
            <v>-123219319.3955003</v>
          </cell>
          <cell r="W126">
            <v>0</v>
          </cell>
          <cell r="Y126">
            <v>0</v>
          </cell>
          <cell r="Z126">
            <v>0</v>
          </cell>
          <cell r="AA126">
            <v>103292580.84925519</v>
          </cell>
          <cell r="AB126">
            <v>143045948.3559837</v>
          </cell>
          <cell r="AD126">
            <v>246338529.20523888</v>
          </cell>
          <cell r="AF126">
            <v>9627095.9849410318</v>
          </cell>
          <cell r="AG126">
            <v>59</v>
          </cell>
          <cell r="AH126">
            <v>49912350.398819692</v>
          </cell>
          <cell r="AI126">
            <v>59539446.38376072</v>
          </cell>
          <cell r="AK126">
            <v>0</v>
          </cell>
          <cell r="AL126">
            <v>170091571.0322718</v>
          </cell>
          <cell r="AM126">
            <v>170091571.0322718</v>
          </cell>
          <cell r="AO126">
            <v>0.22070918210876145</v>
          </cell>
          <cell r="AQ126">
            <v>13140902.514568282</v>
          </cell>
          <cell r="AR126">
            <v>37540771.526127011</v>
          </cell>
          <cell r="AT126">
            <v>297020203.24593419</v>
          </cell>
          <cell r="AU126">
            <v>297020000</v>
          </cell>
        </row>
        <row r="127">
          <cell r="B127" t="str">
            <v>KZN293</v>
          </cell>
          <cell r="C127" t="str">
            <v xml:space="preserve"> Ndwedwe</v>
          </cell>
          <cell r="D127">
            <v>120</v>
          </cell>
          <cell r="E127" t="str">
            <v>B4</v>
          </cell>
          <cell r="F127" t="str">
            <v>B</v>
          </cell>
          <cell r="G127">
            <v>37554.283135834427</v>
          </cell>
          <cell r="H127">
            <v>0.74817919722212045</v>
          </cell>
          <cell r="I127">
            <v>28097.333408820818</v>
          </cell>
          <cell r="K127">
            <v>78204524.20676586</v>
          </cell>
          <cell r="L127">
            <v>46767736.918931343</v>
          </cell>
          <cell r="M127">
            <v>39204568.492461756</v>
          </cell>
          <cell r="N127">
            <v>54292908.878670424</v>
          </cell>
          <cell r="O127">
            <v>218469738.49682936</v>
          </cell>
          <cell r="Q127">
            <v>0</v>
          </cell>
          <cell r="R127">
            <v>0</v>
          </cell>
          <cell r="S127">
            <v>1</v>
          </cell>
          <cell r="U127">
            <v>-78204524.20676586</v>
          </cell>
          <cell r="V127">
            <v>-46767736.918931343</v>
          </cell>
          <cell r="W127">
            <v>0</v>
          </cell>
          <cell r="Y127">
            <v>0</v>
          </cell>
          <cell r="Z127">
            <v>0</v>
          </cell>
          <cell r="AA127">
            <v>39204568.492461756</v>
          </cell>
          <cell r="AB127">
            <v>54292908.878670424</v>
          </cell>
          <cell r="AD127">
            <v>93497477.37113218</v>
          </cell>
          <cell r="AF127">
            <v>9627095.9849410318</v>
          </cell>
          <cell r="AG127">
            <v>37</v>
          </cell>
          <cell r="AH127">
            <v>31300965.504344553</v>
          </cell>
          <cell r="AI127">
            <v>40928061.489285588</v>
          </cell>
          <cell r="AK127">
            <v>0</v>
          </cell>
          <cell r="AL127">
            <v>54352634.918978989</v>
          </cell>
          <cell r="AM127">
            <v>54352634.918978989</v>
          </cell>
          <cell r="AO127">
            <v>1</v>
          </cell>
          <cell r="AQ127">
            <v>40928061.489285588</v>
          </cell>
          <cell r="AR127">
            <v>54352634.918978989</v>
          </cell>
          <cell r="AT127">
            <v>188778173.77939677</v>
          </cell>
          <cell r="AU127">
            <v>188778000</v>
          </cell>
        </row>
        <row r="128">
          <cell r="B128" t="str">
            <v>KZN294</v>
          </cell>
          <cell r="C128" t="str">
            <v xml:space="preserve"> Maphumulo</v>
          </cell>
          <cell r="D128">
            <v>121</v>
          </cell>
          <cell r="E128" t="str">
            <v>B4</v>
          </cell>
          <cell r="F128" t="str">
            <v>B</v>
          </cell>
          <cell r="G128">
            <v>20581.197383369719</v>
          </cell>
          <cell r="H128">
            <v>0.76234091890333633</v>
          </cell>
          <cell r="I128">
            <v>15689.888925369012</v>
          </cell>
          <cell r="K128">
            <v>43670346.947596118</v>
          </cell>
          <cell r="L128">
            <v>26115666.809810176</v>
          </cell>
          <cell r="M128">
            <v>21892302.591983289</v>
          </cell>
          <cell r="N128">
            <v>30317813.343599796</v>
          </cell>
          <cell r="O128">
            <v>121996129.69298938</v>
          </cell>
          <cell r="Q128">
            <v>0</v>
          </cell>
          <cell r="R128">
            <v>0</v>
          </cell>
          <cell r="S128">
            <v>1</v>
          </cell>
          <cell r="U128">
            <v>-43670346.947596118</v>
          </cell>
          <cell r="V128">
            <v>-26115666.809810176</v>
          </cell>
          <cell r="W128">
            <v>0</v>
          </cell>
          <cell r="Y128">
            <v>0</v>
          </cell>
          <cell r="Z128">
            <v>0</v>
          </cell>
          <cell r="AA128">
            <v>21892302.591983289</v>
          </cell>
          <cell r="AB128">
            <v>30317813.343599796</v>
          </cell>
          <cell r="AD128">
            <v>52210115.935583085</v>
          </cell>
          <cell r="AF128">
            <v>9627095.9849410318</v>
          </cell>
          <cell r="AG128">
            <v>23</v>
          </cell>
          <cell r="AH128">
            <v>19457356.9351331</v>
          </cell>
          <cell r="AI128">
            <v>29084452.920074131</v>
          </cell>
          <cell r="AK128">
            <v>0</v>
          </cell>
          <cell r="AL128">
            <v>29787342.858538754</v>
          </cell>
          <cell r="AM128">
            <v>29787342.858538754</v>
          </cell>
          <cell r="AO128">
            <v>1</v>
          </cell>
          <cell r="AQ128">
            <v>29084452.920074131</v>
          </cell>
          <cell r="AR128">
            <v>29787342.858538754</v>
          </cell>
          <cell r="AT128">
            <v>111081911.71419597</v>
          </cell>
          <cell r="AU128">
            <v>111082000</v>
          </cell>
        </row>
        <row r="129">
          <cell r="B129" t="str">
            <v>DC29</v>
          </cell>
          <cell r="C129" t="str">
            <v xml:space="preserve"> iLembe District Municipality</v>
          </cell>
          <cell r="D129">
            <v>122</v>
          </cell>
          <cell r="E129" t="str">
            <v>C2</v>
          </cell>
          <cell r="F129" t="str">
            <v>C</v>
          </cell>
          <cell r="G129">
            <v>229554.25289374235</v>
          </cell>
          <cell r="H129">
            <v>0</v>
          </cell>
          <cell r="I129">
            <v>0</v>
          </cell>
          <cell r="K129">
            <v>0</v>
          </cell>
          <cell r="L129">
            <v>0</v>
          </cell>
          <cell r="M129">
            <v>0</v>
          </cell>
          <cell r="N129">
            <v>0</v>
          </cell>
          <cell r="O129">
            <v>0</v>
          </cell>
          <cell r="Q129">
            <v>1</v>
          </cell>
          <cell r="R129">
            <v>1</v>
          </cell>
          <cell r="S129">
            <v>0</v>
          </cell>
          <cell r="U129">
            <v>-435936691.49804431</v>
          </cell>
          <cell r="V129">
            <v>-260698120.83232421</v>
          </cell>
          <cell r="W129">
            <v>0</v>
          </cell>
          <cell r="Y129">
            <v>435936691.49804431</v>
          </cell>
          <cell r="Z129">
            <v>260698120.83232421</v>
          </cell>
          <cell r="AA129">
            <v>0</v>
          </cell>
          <cell r="AB129">
            <v>0</v>
          </cell>
          <cell r="AD129">
            <v>696634812.33036852</v>
          </cell>
          <cell r="AF129">
            <v>9627095.9849410318</v>
          </cell>
          <cell r="AG129">
            <v>35</v>
          </cell>
          <cell r="AH129">
            <v>29609021.423028633</v>
          </cell>
          <cell r="AI129">
            <v>39236117.407969669</v>
          </cell>
          <cell r="AK129">
            <v>37127005.882839359</v>
          </cell>
          <cell r="AL129">
            <v>0</v>
          </cell>
          <cell r="AM129">
            <v>37127005.882839359</v>
          </cell>
          <cell r="AO129">
            <v>0.65175357014689683</v>
          </cell>
          <cell r="AQ129">
            <v>25572279.59934704</v>
          </cell>
          <cell r="AR129">
            <v>24197658.633005396</v>
          </cell>
          <cell r="AT129">
            <v>746404750.56272101</v>
          </cell>
          <cell r="AU129">
            <v>746405000</v>
          </cell>
        </row>
        <row r="130">
          <cell r="B130" t="str">
            <v>KZN433</v>
          </cell>
          <cell r="C130" t="str">
            <v xml:space="preserve"> Greater Kokstad</v>
          </cell>
          <cell r="D130">
            <v>123</v>
          </cell>
          <cell r="E130" t="str">
            <v>B2</v>
          </cell>
          <cell r="F130" t="str">
            <v>B</v>
          </cell>
          <cell r="G130">
            <v>26497.308732044195</v>
          </cell>
          <cell r="H130">
            <v>0.62673701951421479</v>
          </cell>
          <cell r="I130">
            <v>16606.844299869357</v>
          </cell>
          <cell r="K130">
            <v>46222548.529797643</v>
          </cell>
          <cell r="L130">
            <v>27641930.0710622</v>
          </cell>
          <cell r="M130">
            <v>23171742.148081664</v>
          </cell>
          <cell r="N130">
            <v>32089660.29680302</v>
          </cell>
          <cell r="O130">
            <v>129125881.04574454</v>
          </cell>
          <cell r="Q130">
            <v>0</v>
          </cell>
          <cell r="R130">
            <v>0</v>
          </cell>
          <cell r="S130">
            <v>1</v>
          </cell>
          <cell r="U130">
            <v>-46222548.529797643</v>
          </cell>
          <cell r="V130">
            <v>-27641930.0710622</v>
          </cell>
          <cell r="W130">
            <v>0</v>
          </cell>
          <cell r="Y130">
            <v>0</v>
          </cell>
          <cell r="Z130">
            <v>0</v>
          </cell>
          <cell r="AA130">
            <v>23171742.148081664</v>
          </cell>
          <cell r="AB130">
            <v>32089660.29680302</v>
          </cell>
          <cell r="AD130">
            <v>55261402.444884688</v>
          </cell>
          <cell r="AF130">
            <v>9627095.9849410318</v>
          </cell>
          <cell r="AG130">
            <v>19</v>
          </cell>
          <cell r="AH130">
            <v>16073468.772501258</v>
          </cell>
          <cell r="AI130">
            <v>25700564.757442288</v>
          </cell>
          <cell r="AK130">
            <v>0</v>
          </cell>
          <cell r="AL130">
            <v>38349781.372182012</v>
          </cell>
          <cell r="AM130">
            <v>38349781.372182012</v>
          </cell>
          <cell r="AO130">
            <v>0.44048305509189367</v>
          </cell>
          <cell r="AQ130">
            <v>11320663.281945232</v>
          </cell>
          <cell r="AR130">
            <v>16892428.860924926</v>
          </cell>
          <cell r="AT130">
            <v>83474494.587754846</v>
          </cell>
          <cell r="AU130">
            <v>83474000</v>
          </cell>
        </row>
        <row r="131">
          <cell r="B131" t="str">
            <v>KZN434</v>
          </cell>
          <cell r="C131" t="str">
            <v xml:space="preserve"> uBuhlebezwe</v>
          </cell>
          <cell r="D131">
            <v>124</v>
          </cell>
          <cell r="E131" t="str">
            <v>B4</v>
          </cell>
          <cell r="F131" t="str">
            <v>B</v>
          </cell>
          <cell r="G131">
            <v>26020.790556211148</v>
          </cell>
          <cell r="H131">
            <v>0.76205147869658785</v>
          </cell>
          <cell r="I131">
            <v>19829.181920214913</v>
          </cell>
          <cell r="K131">
            <v>55191420.300154805</v>
          </cell>
          <cell r="L131">
            <v>33005479.554551095</v>
          </cell>
          <cell r="M131">
            <v>27667911.023061581</v>
          </cell>
          <cell r="N131">
            <v>38316232.770858847</v>
          </cell>
          <cell r="O131">
            <v>154181043.64862633</v>
          </cell>
          <cell r="Q131">
            <v>0</v>
          </cell>
          <cell r="R131">
            <v>0</v>
          </cell>
          <cell r="S131">
            <v>1</v>
          </cell>
          <cell r="U131">
            <v>-55191420.300154805</v>
          </cell>
          <cell r="V131">
            <v>-33005479.554551095</v>
          </cell>
          <cell r="W131">
            <v>0</v>
          </cell>
          <cell r="Y131">
            <v>0</v>
          </cell>
          <cell r="Z131">
            <v>0</v>
          </cell>
          <cell r="AA131">
            <v>27667911.023061581</v>
          </cell>
          <cell r="AB131">
            <v>38316232.770858847</v>
          </cell>
          <cell r="AD131">
            <v>65984143.793920428</v>
          </cell>
          <cell r="AF131">
            <v>9627095.9849410318</v>
          </cell>
          <cell r="AG131">
            <v>27</v>
          </cell>
          <cell r="AH131">
            <v>22841245.097764947</v>
          </cell>
          <cell r="AI131">
            <v>32468341.082705978</v>
          </cell>
          <cell r="AK131">
            <v>0</v>
          </cell>
          <cell r="AL131">
            <v>37660112.544005193</v>
          </cell>
          <cell r="AM131">
            <v>37660112.544005193</v>
          </cell>
          <cell r="AO131">
            <v>1</v>
          </cell>
          <cell r="AQ131">
            <v>32468341.082705978</v>
          </cell>
          <cell r="AR131">
            <v>37660112.544005193</v>
          </cell>
          <cell r="AT131">
            <v>136112597.42063159</v>
          </cell>
          <cell r="AU131">
            <v>136113000</v>
          </cell>
        </row>
        <row r="132">
          <cell r="B132" t="str">
            <v>KZN435</v>
          </cell>
          <cell r="C132" t="str">
            <v xml:space="preserve"> uMzimkhulu</v>
          </cell>
          <cell r="D132">
            <v>125</v>
          </cell>
          <cell r="E132" t="str">
            <v>B4</v>
          </cell>
          <cell r="F132" t="str">
            <v>B</v>
          </cell>
          <cell r="G132">
            <v>48232.640440212548</v>
          </cell>
          <cell r="H132">
            <v>0.79144990883783917</v>
          </cell>
          <cell r="I132">
            <v>38173.718879414497</v>
          </cell>
          <cell r="K132">
            <v>106250564.02079169</v>
          </cell>
          <cell r="L132">
            <v>63539782.078011252</v>
          </cell>
          <cell r="M132">
            <v>53264277.952802159</v>
          </cell>
          <cell r="N132">
            <v>73763663.281632856</v>
          </cell>
          <cell r="O132">
            <v>296818287.33323795</v>
          </cell>
          <cell r="Q132">
            <v>0</v>
          </cell>
          <cell r="R132">
            <v>0</v>
          </cell>
          <cell r="S132">
            <v>1</v>
          </cell>
          <cell r="U132">
            <v>-106250564.02079169</v>
          </cell>
          <cell r="V132">
            <v>-63539782.078011252</v>
          </cell>
          <cell r="W132">
            <v>0</v>
          </cell>
          <cell r="Y132">
            <v>0</v>
          </cell>
          <cell r="Z132">
            <v>0</v>
          </cell>
          <cell r="AA132">
            <v>53264277.952802159</v>
          </cell>
          <cell r="AB132">
            <v>73763663.281632856</v>
          </cell>
          <cell r="AD132">
            <v>127027941.23443502</v>
          </cell>
          <cell r="AF132">
            <v>9627095.9849410318</v>
          </cell>
          <cell r="AG132">
            <v>43</v>
          </cell>
          <cell r="AH132">
            <v>36376797.748292319</v>
          </cell>
          <cell r="AI132">
            <v>46003893.733233348</v>
          </cell>
          <cell r="AK132">
            <v>0</v>
          </cell>
          <cell r="AL132">
            <v>69807512.702159464</v>
          </cell>
          <cell r="AM132">
            <v>69807512.702159464</v>
          </cell>
          <cell r="AO132">
            <v>1</v>
          </cell>
          <cell r="AQ132">
            <v>46003893.733233348</v>
          </cell>
          <cell r="AR132">
            <v>69807512.702159464</v>
          </cell>
          <cell r="AT132">
            <v>242839347.66982782</v>
          </cell>
          <cell r="AU132">
            <v>242839000</v>
          </cell>
        </row>
        <row r="133">
          <cell r="B133" t="str">
            <v>KZN436</v>
          </cell>
          <cell r="C133" t="str">
            <v xml:space="preserve"> Dr Nkosazana Dlamini Zuma</v>
          </cell>
          <cell r="D133">
            <v>126</v>
          </cell>
          <cell r="E133" t="str">
            <v>B3</v>
          </cell>
          <cell r="F133" t="str">
            <v>B</v>
          </cell>
          <cell r="G133">
            <v>31718.832279878974</v>
          </cell>
          <cell r="H133">
            <v>0.75078173780558455</v>
          </cell>
          <cell r="I133">
            <v>23813.920020251408</v>
          </cell>
          <cell r="K133">
            <v>66282314.324428856</v>
          </cell>
          <cell r="L133">
            <v>39638037.187043168</v>
          </cell>
          <cell r="M133">
            <v>33227867.033633009</v>
          </cell>
          <cell r="N133">
            <v>46016003.401146829</v>
          </cell>
          <cell r="O133">
            <v>185164221.94625187</v>
          </cell>
          <cell r="Q133">
            <v>0</v>
          </cell>
          <cell r="R133">
            <v>0</v>
          </cell>
          <cell r="S133">
            <v>1</v>
          </cell>
          <cell r="U133">
            <v>-66282314.324428856</v>
          </cell>
          <cell r="V133">
            <v>-39638037.187043168</v>
          </cell>
          <cell r="W133">
            <v>0</v>
          </cell>
          <cell r="Y133">
            <v>0</v>
          </cell>
          <cell r="Z133">
            <v>0</v>
          </cell>
          <cell r="AA133">
            <v>33227867.033633009</v>
          </cell>
          <cell r="AB133">
            <v>46016003.401146829</v>
          </cell>
          <cell r="AD133">
            <v>79243870.434779838</v>
          </cell>
          <cell r="AF133">
            <v>9627095.9849410318</v>
          </cell>
          <cell r="AG133">
            <v>29</v>
          </cell>
          <cell r="AH133">
            <v>24533189.179080866</v>
          </cell>
          <cell r="AI133">
            <v>34160285.164021894</v>
          </cell>
          <cell r="AK133">
            <v>0</v>
          </cell>
          <cell r="AL133">
            <v>45906937.025767349</v>
          </cell>
          <cell r="AM133">
            <v>45906937.025767349</v>
          </cell>
          <cell r="AO133">
            <v>0.9957452078301855</v>
          </cell>
          <cell r="AQ133">
            <v>34014940.250187382</v>
          </cell>
          <cell r="AR133">
            <v>45711612.54956995</v>
          </cell>
          <cell r="AT133">
            <v>158970423.23453718</v>
          </cell>
          <cell r="AU133">
            <v>158970000</v>
          </cell>
        </row>
        <row r="134">
          <cell r="B134" t="str">
            <v>DC43</v>
          </cell>
          <cell r="C134" t="str">
            <v xml:space="preserve"> Harry Gwala District Municipality</v>
          </cell>
          <cell r="D134">
            <v>127</v>
          </cell>
          <cell r="E134" t="str">
            <v>C2</v>
          </cell>
          <cell r="F134" t="str">
            <v>C</v>
          </cell>
          <cell r="G134">
            <v>132469.57200834685</v>
          </cell>
          <cell r="H134">
            <v>0</v>
          </cell>
          <cell r="I134">
            <v>0</v>
          </cell>
          <cell r="K134">
            <v>0</v>
          </cell>
          <cell r="L134">
            <v>0</v>
          </cell>
          <cell r="M134">
            <v>0</v>
          </cell>
          <cell r="N134">
            <v>0</v>
          </cell>
          <cell r="O134">
            <v>0</v>
          </cell>
          <cell r="Q134">
            <v>1</v>
          </cell>
          <cell r="R134">
            <v>1</v>
          </cell>
          <cell r="S134">
            <v>0</v>
          </cell>
          <cell r="U134">
            <v>-273946847.17517298</v>
          </cell>
          <cell r="V134">
            <v>-163825228.89066771</v>
          </cell>
          <cell r="W134">
            <v>0</v>
          </cell>
          <cell r="Y134">
            <v>273946847.17517298</v>
          </cell>
          <cell r="Z134">
            <v>163825228.89066771</v>
          </cell>
          <cell r="AA134">
            <v>0</v>
          </cell>
          <cell r="AB134">
            <v>0</v>
          </cell>
          <cell r="AD134">
            <v>437772076.06584072</v>
          </cell>
          <cell r="AF134">
            <v>9627095.9849410318</v>
          </cell>
          <cell r="AG134">
            <v>29</v>
          </cell>
          <cell r="AH134">
            <v>24533189.179080866</v>
          </cell>
          <cell r="AI134">
            <v>34160285.164021894</v>
          </cell>
          <cell r="AK134">
            <v>21424994.384781338</v>
          </cell>
          <cell r="AL134">
            <v>0</v>
          </cell>
          <cell r="AM134">
            <v>21424994.384781338</v>
          </cell>
          <cell r="AO134">
            <v>0.82510168741425172</v>
          </cell>
          <cell r="AQ134">
            <v>28185708.931386493</v>
          </cell>
          <cell r="AR134">
            <v>17677799.019723952</v>
          </cell>
          <cell r="AT134">
            <v>483635584.01695114</v>
          </cell>
          <cell r="AU134">
            <v>483636000</v>
          </cell>
        </row>
        <row r="135">
          <cell r="G135">
            <v>0</v>
          </cell>
        </row>
        <row r="136">
          <cell r="B136" t="str">
            <v>LIM331</v>
          </cell>
          <cell r="C136" t="str">
            <v xml:space="preserve"> Greater Giyani</v>
          </cell>
          <cell r="D136">
            <v>128</v>
          </cell>
          <cell r="E136" t="str">
            <v>B4</v>
          </cell>
          <cell r="F136" t="str">
            <v>B</v>
          </cell>
          <cell r="G136">
            <v>77131.728757076417</v>
          </cell>
          <cell r="H136">
            <v>0.77466466583553961</v>
          </cell>
          <cell r="I136">
            <v>59751.224882918083</v>
          </cell>
          <cell r="K136">
            <v>166308170.41424662</v>
          </cell>
          <cell r="L136">
            <v>99455329.986259133</v>
          </cell>
          <cell r="M136">
            <v>83371647.919280529</v>
          </cell>
          <cell r="N136">
            <v>115458209.53026029</v>
          </cell>
          <cell r="O136">
            <v>464593357.85004663</v>
          </cell>
          <cell r="Q136">
            <v>0</v>
          </cell>
          <cell r="R136">
            <v>0</v>
          </cell>
          <cell r="S136">
            <v>1</v>
          </cell>
          <cell r="U136">
            <v>-166308170.41424662</v>
          </cell>
          <cell r="V136">
            <v>-99455329.986259133</v>
          </cell>
          <cell r="W136">
            <v>0</v>
          </cell>
          <cell r="Y136">
            <v>0</v>
          </cell>
          <cell r="Z136">
            <v>0</v>
          </cell>
          <cell r="AA136">
            <v>83371647.919280529</v>
          </cell>
          <cell r="AB136">
            <v>115458209.53026029</v>
          </cell>
          <cell r="AD136">
            <v>198829857.44954082</v>
          </cell>
          <cell r="AF136">
            <v>9627095.9849410318</v>
          </cell>
          <cell r="AG136">
            <v>62</v>
          </cell>
          <cell r="AH136">
            <v>52450266.52079358</v>
          </cell>
          <cell r="AI136">
            <v>62077362.505734608</v>
          </cell>
          <cell r="AK136">
            <v>0</v>
          </cell>
          <cell r="AL136">
            <v>111633410.1929047</v>
          </cell>
          <cell r="AM136">
            <v>111633410.1929047</v>
          </cell>
          <cell r="AO136">
            <v>1</v>
          </cell>
          <cell r="AQ136">
            <v>62077362.505734608</v>
          </cell>
          <cell r="AR136">
            <v>111633410.1929047</v>
          </cell>
          <cell r="AT136">
            <v>372540630.14818013</v>
          </cell>
          <cell r="AU136">
            <v>372541000</v>
          </cell>
        </row>
        <row r="137">
          <cell r="B137" t="str">
            <v>LIM332</v>
          </cell>
          <cell r="C137" t="str">
            <v xml:space="preserve"> Greater Letaba</v>
          </cell>
          <cell r="D137">
            <v>129</v>
          </cell>
          <cell r="E137" t="str">
            <v>B4</v>
          </cell>
          <cell r="F137" t="str">
            <v>B</v>
          </cell>
          <cell r="G137">
            <v>73753.127885295457</v>
          </cell>
          <cell r="H137">
            <v>0.79838797373951143</v>
          </cell>
          <cell r="I137">
            <v>58883.610329292096</v>
          </cell>
          <cell r="K137">
            <v>163893301.27439135</v>
          </cell>
          <cell r="L137">
            <v>98011194.039241537</v>
          </cell>
          <cell r="M137">
            <v>82161054.241305083</v>
          </cell>
          <cell r="N137">
            <v>113781704.60303342</v>
          </cell>
          <cell r="O137">
            <v>457847254.15797138</v>
          </cell>
          <cell r="Q137">
            <v>0</v>
          </cell>
          <cell r="R137">
            <v>0</v>
          </cell>
          <cell r="S137">
            <v>1</v>
          </cell>
          <cell r="U137">
            <v>-163893301.27439135</v>
          </cell>
          <cell r="V137">
            <v>-98011194.039241537</v>
          </cell>
          <cell r="W137">
            <v>0</v>
          </cell>
          <cell r="Y137">
            <v>0</v>
          </cell>
          <cell r="Z137">
            <v>0</v>
          </cell>
          <cell r="AA137">
            <v>82161054.241305083</v>
          </cell>
          <cell r="AB137">
            <v>113781704.60303342</v>
          </cell>
          <cell r="AD137">
            <v>195942758.84433851</v>
          </cell>
          <cell r="AF137">
            <v>9627095.9849410318</v>
          </cell>
          <cell r="AG137">
            <v>60</v>
          </cell>
          <cell r="AH137">
            <v>50758322.439477652</v>
          </cell>
          <cell r="AI137">
            <v>60385418.424418688</v>
          </cell>
          <cell r="AK137">
            <v>0</v>
          </cell>
          <cell r="AL137">
            <v>106743532.27787058</v>
          </cell>
          <cell r="AM137">
            <v>106743532.27787058</v>
          </cell>
          <cell r="AO137">
            <v>1</v>
          </cell>
          <cell r="AQ137">
            <v>60385418.424418688</v>
          </cell>
          <cell r="AR137">
            <v>106743532.27787058</v>
          </cell>
          <cell r="AT137">
            <v>363071709.54662776</v>
          </cell>
          <cell r="AU137">
            <v>363072000</v>
          </cell>
        </row>
        <row r="138">
          <cell r="B138" t="str">
            <v>LIM333</v>
          </cell>
          <cell r="C138" t="str">
            <v xml:space="preserve"> Greater Tzaneen</v>
          </cell>
          <cell r="D138">
            <v>130</v>
          </cell>
          <cell r="E138" t="str">
            <v>B4</v>
          </cell>
          <cell r="F138" t="str">
            <v>B</v>
          </cell>
          <cell r="G138">
            <v>137883.36452516459</v>
          </cell>
          <cell r="H138">
            <v>0.72871076320353922</v>
          </cell>
          <cell r="I138">
            <v>100477.09179620449</v>
          </cell>
          <cell r="K138">
            <v>279662238.52171183</v>
          </cell>
          <cell r="L138">
            <v>167243137.52952033</v>
          </cell>
          <cell r="M138">
            <v>140196970.64957112</v>
          </cell>
          <cell r="N138">
            <v>194153427.65490133</v>
          </cell>
          <cell r="O138">
            <v>781255774.35570455</v>
          </cell>
          <cell r="Q138">
            <v>0</v>
          </cell>
          <cell r="R138">
            <v>0</v>
          </cell>
          <cell r="S138">
            <v>1</v>
          </cell>
          <cell r="U138">
            <v>-279662238.52171183</v>
          </cell>
          <cell r="V138">
            <v>-167243137.52952033</v>
          </cell>
          <cell r="W138">
            <v>0</v>
          </cell>
          <cell r="Y138">
            <v>0</v>
          </cell>
          <cell r="Z138">
            <v>0</v>
          </cell>
          <cell r="AA138">
            <v>140196970.64957112</v>
          </cell>
          <cell r="AB138">
            <v>194153427.65490133</v>
          </cell>
          <cell r="AD138">
            <v>334350398.30447245</v>
          </cell>
          <cell r="AF138">
            <v>9627095.9849410318</v>
          </cell>
          <cell r="AG138">
            <v>69</v>
          </cell>
          <cell r="AH138">
            <v>58372070.805399306</v>
          </cell>
          <cell r="AI138">
            <v>67999166.790340334</v>
          </cell>
          <cell r="AK138">
            <v>0</v>
          </cell>
          <cell r="AL138">
            <v>199559771.81962663</v>
          </cell>
          <cell r="AM138">
            <v>199559771.81962663</v>
          </cell>
          <cell r="AO138">
            <v>0.80416343455486561</v>
          </cell>
          <cell r="AQ138">
            <v>54682443.512989238</v>
          </cell>
          <cell r="AR138">
            <v>160478671.50545624</v>
          </cell>
          <cell r="AT138">
            <v>549511513.32291794</v>
          </cell>
          <cell r="AU138">
            <v>549512000</v>
          </cell>
        </row>
        <row r="139">
          <cell r="B139" t="str">
            <v>LIM334</v>
          </cell>
          <cell r="C139" t="str">
            <v xml:space="preserve"> Ba-Phalaborwa</v>
          </cell>
          <cell r="D139">
            <v>131</v>
          </cell>
          <cell r="E139" t="str">
            <v>B3</v>
          </cell>
          <cell r="F139" t="str">
            <v>B</v>
          </cell>
          <cell r="G139">
            <v>56908.152178492302</v>
          </cell>
          <cell r="H139">
            <v>0.60799158596689562</v>
          </cell>
          <cell r="I139">
            <v>34599.677697446983</v>
          </cell>
          <cell r="K139">
            <v>96302780.504673094</v>
          </cell>
          <cell r="L139">
            <v>57590825.452710703</v>
          </cell>
          <cell r="M139">
            <v>48277372.602227651</v>
          </cell>
          <cell r="N139">
            <v>66857488.61381688</v>
          </cell>
          <cell r="O139">
            <v>269028467.17342836</v>
          </cell>
          <cell r="Q139">
            <v>0</v>
          </cell>
          <cell r="R139">
            <v>0</v>
          </cell>
          <cell r="S139">
            <v>1</v>
          </cell>
          <cell r="U139">
            <v>-96302780.504673094</v>
          </cell>
          <cell r="V139">
            <v>-57590825.452710703</v>
          </cell>
          <cell r="W139">
            <v>0</v>
          </cell>
          <cell r="Y139">
            <v>0</v>
          </cell>
          <cell r="Z139">
            <v>0</v>
          </cell>
          <cell r="AA139">
            <v>48277372.602227651</v>
          </cell>
          <cell r="AB139">
            <v>66857488.61381688</v>
          </cell>
          <cell r="AD139">
            <v>115134861.21604453</v>
          </cell>
          <cell r="AF139">
            <v>9627095.9849410318</v>
          </cell>
          <cell r="AG139">
            <v>37</v>
          </cell>
          <cell r="AH139">
            <v>31300965.504344553</v>
          </cell>
          <cell r="AI139">
            <v>40928061.489285588</v>
          </cell>
          <cell r="AK139">
            <v>0</v>
          </cell>
          <cell r="AL139">
            <v>82363654.981336519</v>
          </cell>
          <cell r="AM139">
            <v>82363654.981336519</v>
          </cell>
          <cell r="AO139">
            <v>0.72986677396337152</v>
          </cell>
          <cell r="AQ139">
            <v>29872032.203759376</v>
          </cell>
          <cell r="AR139">
            <v>60114495.153060257</v>
          </cell>
          <cell r="AT139">
            <v>205121388.57286417</v>
          </cell>
          <cell r="AU139">
            <v>205121000</v>
          </cell>
        </row>
        <row r="140">
          <cell r="B140" t="str">
            <v>LIM335</v>
          </cell>
          <cell r="C140" t="str">
            <v xml:space="preserve"> Maruleng</v>
          </cell>
          <cell r="D140">
            <v>132</v>
          </cell>
          <cell r="E140" t="str">
            <v>B4</v>
          </cell>
          <cell r="F140" t="str">
            <v>B</v>
          </cell>
          <cell r="G140">
            <v>32526.294242731819</v>
          </cell>
          <cell r="H140">
            <v>0.77738607957245454</v>
          </cell>
          <cell r="I140">
            <v>25285.488364377386</v>
          </cell>
          <cell r="K140">
            <v>70378194.190166622</v>
          </cell>
          <cell r="L140">
            <v>42087448.317093879</v>
          </cell>
          <cell r="M140">
            <v>35281165.156241104</v>
          </cell>
          <cell r="N140">
            <v>48859537.513579197</v>
          </cell>
          <cell r="O140">
            <v>196606345.17708081</v>
          </cell>
          <cell r="Q140">
            <v>0</v>
          </cell>
          <cell r="R140">
            <v>0</v>
          </cell>
          <cell r="S140">
            <v>1</v>
          </cell>
          <cell r="U140">
            <v>-70378194.190166622</v>
          </cell>
          <cell r="V140">
            <v>-42087448.317093879</v>
          </cell>
          <cell r="W140">
            <v>0</v>
          </cell>
          <cell r="Y140">
            <v>0</v>
          </cell>
          <cell r="Z140">
            <v>0</v>
          </cell>
          <cell r="AA140">
            <v>35281165.156241104</v>
          </cell>
          <cell r="AB140">
            <v>48859537.513579197</v>
          </cell>
          <cell r="AD140">
            <v>84140702.669820309</v>
          </cell>
          <cell r="AF140">
            <v>9627095.9849410318</v>
          </cell>
          <cell r="AG140">
            <v>27</v>
          </cell>
          <cell r="AH140">
            <v>22841245.097764947</v>
          </cell>
          <cell r="AI140">
            <v>32468341.082705978</v>
          </cell>
          <cell r="AK140">
            <v>0</v>
          </cell>
          <cell r="AL140">
            <v>47075583.625122219</v>
          </cell>
          <cell r="AM140">
            <v>47075583.625122219</v>
          </cell>
          <cell r="AO140">
            <v>1</v>
          </cell>
          <cell r="AQ140">
            <v>32468341.082705978</v>
          </cell>
          <cell r="AR140">
            <v>47075583.625122219</v>
          </cell>
          <cell r="AT140">
            <v>163684627.3776485</v>
          </cell>
          <cell r="AU140">
            <v>163685000</v>
          </cell>
        </row>
        <row r="141">
          <cell r="B141" t="str">
            <v>DC33</v>
          </cell>
          <cell r="C141" t="str">
            <v xml:space="preserve"> Mopani District Municipality</v>
          </cell>
          <cell r="D141">
            <v>133</v>
          </cell>
          <cell r="E141" t="str">
            <v>C2</v>
          </cell>
          <cell r="F141" t="str">
            <v>C</v>
          </cell>
          <cell r="G141">
            <v>378202.66758876055</v>
          </cell>
          <cell r="H141">
            <v>0</v>
          </cell>
          <cell r="I141">
            <v>0</v>
          </cell>
          <cell r="K141">
            <v>0</v>
          </cell>
          <cell r="L141">
            <v>0</v>
          </cell>
          <cell r="M141">
            <v>0</v>
          </cell>
          <cell r="N141">
            <v>0</v>
          </cell>
          <cell r="O141">
            <v>0</v>
          </cell>
          <cell r="Q141">
            <v>1</v>
          </cell>
          <cell r="R141">
            <v>1</v>
          </cell>
          <cell r="S141">
            <v>0</v>
          </cell>
          <cell r="U141">
            <v>-776544684.90518951</v>
          </cell>
          <cell r="V141">
            <v>-464387935.32482553</v>
          </cell>
          <cell r="W141">
            <v>0</v>
          </cell>
          <cell r="Y141">
            <v>776544684.90518951</v>
          </cell>
          <cell r="Z141">
            <v>464387935.32482553</v>
          </cell>
          <cell r="AA141">
            <v>0</v>
          </cell>
          <cell r="AB141">
            <v>0</v>
          </cell>
          <cell r="AD141">
            <v>1240932620.230015</v>
          </cell>
          <cell r="AF141">
            <v>9627095.9849410318</v>
          </cell>
          <cell r="AG141">
            <v>53</v>
          </cell>
          <cell r="AH141">
            <v>44836518.154871926</v>
          </cell>
          <cell r="AI141">
            <v>54463614.139812961</v>
          </cell>
          <cell r="AK141">
            <v>61168688.828314111</v>
          </cell>
          <cell r="AL141">
            <v>0</v>
          </cell>
          <cell r="AM141">
            <v>61168688.828314111</v>
          </cell>
          <cell r="AO141">
            <v>0.75628997844947343</v>
          </cell>
          <cell r="AQ141">
            <v>41190285.564079583</v>
          </cell>
          <cell r="AR141">
            <v>46261266.355748229</v>
          </cell>
          <cell r="AT141">
            <v>1328384172.1498427</v>
          </cell>
          <cell r="AU141">
            <v>1328384000</v>
          </cell>
        </row>
        <row r="142">
          <cell r="B142" t="str">
            <v>LIM341</v>
          </cell>
          <cell r="C142" t="str">
            <v xml:space="preserve"> Musina</v>
          </cell>
          <cell r="D142">
            <v>134</v>
          </cell>
          <cell r="E142" t="str">
            <v>B3</v>
          </cell>
          <cell r="F142" t="str">
            <v>B</v>
          </cell>
          <cell r="G142">
            <v>58100.437580077363</v>
          </cell>
          <cell r="H142">
            <v>0.74944702103280114</v>
          </cell>
          <cell r="I142">
            <v>43543.199865091192</v>
          </cell>
          <cell r="K142">
            <v>121195672.854155</v>
          </cell>
          <cell r="L142">
            <v>72477230.713279128</v>
          </cell>
          <cell r="M142">
            <v>60756383.413808167</v>
          </cell>
          <cell r="N142">
            <v>84139193.857412606</v>
          </cell>
          <cell r="O142">
            <v>338568480.83865488</v>
          </cell>
          <cell r="Q142">
            <v>0</v>
          </cell>
          <cell r="R142">
            <v>0</v>
          </cell>
          <cell r="S142">
            <v>1</v>
          </cell>
          <cell r="U142">
            <v>-121195672.854155</v>
          </cell>
          <cell r="V142">
            <v>-72477230.713279128</v>
          </cell>
          <cell r="W142">
            <v>0</v>
          </cell>
          <cell r="Y142">
            <v>0</v>
          </cell>
          <cell r="Z142">
            <v>0</v>
          </cell>
          <cell r="AA142">
            <v>60756383.413808167</v>
          </cell>
          <cell r="AB142">
            <v>84139193.857412606</v>
          </cell>
          <cell r="AD142">
            <v>144895577.27122077</v>
          </cell>
          <cell r="AF142">
            <v>9627095.9849410318</v>
          </cell>
          <cell r="AG142">
            <v>24</v>
          </cell>
          <cell r="AH142">
            <v>20303328.975791063</v>
          </cell>
          <cell r="AI142">
            <v>29930424.960732095</v>
          </cell>
          <cell r="AK142">
            <v>0</v>
          </cell>
          <cell r="AL142">
            <v>84089259.832244858</v>
          </cell>
          <cell r="AM142">
            <v>84089259.832244858</v>
          </cell>
          <cell r="AO142">
            <v>0.71475375962304466</v>
          </cell>
          <cell r="AQ142">
            <v>21392883.767798685</v>
          </cell>
          <cell r="AR142">
            <v>60103114.609016083</v>
          </cell>
          <cell r="AT142">
            <v>226391575.64803553</v>
          </cell>
          <cell r="AU142">
            <v>226392000</v>
          </cell>
        </row>
        <row r="143">
          <cell r="B143" t="str">
            <v>LIM343</v>
          </cell>
          <cell r="C143" t="str">
            <v xml:space="preserve"> Thulamela</v>
          </cell>
          <cell r="D143">
            <v>135</v>
          </cell>
          <cell r="E143" t="str">
            <v>B4</v>
          </cell>
          <cell r="F143" t="str">
            <v>B</v>
          </cell>
          <cell r="G143">
            <v>144791.98616403982</v>
          </cell>
          <cell r="H143">
            <v>0.71927022764476312</v>
          </cell>
          <cell r="I143">
            <v>104144.56484934631</v>
          </cell>
          <cell r="K143">
            <v>289870075.00885868</v>
          </cell>
          <cell r="L143">
            <v>173347610.59146437</v>
          </cell>
          <cell r="M143">
            <v>145314242.68439767</v>
          </cell>
          <cell r="N143">
            <v>201240142.16236049</v>
          </cell>
          <cell r="O143">
            <v>809772070.44708133</v>
          </cell>
          <cell r="Q143">
            <v>0</v>
          </cell>
          <cell r="R143">
            <v>0</v>
          </cell>
          <cell r="S143">
            <v>1</v>
          </cell>
          <cell r="U143">
            <v>-289870075.00885868</v>
          </cell>
          <cell r="V143">
            <v>-173347610.59146437</v>
          </cell>
          <cell r="W143">
            <v>0</v>
          </cell>
          <cell r="Y143">
            <v>0</v>
          </cell>
          <cell r="Z143">
            <v>0</v>
          </cell>
          <cell r="AA143">
            <v>145314242.68439767</v>
          </cell>
          <cell r="AB143">
            <v>201240142.16236049</v>
          </cell>
          <cell r="AD143">
            <v>346554384.84675813</v>
          </cell>
          <cell r="AF143">
            <v>9627095.9849410318</v>
          </cell>
          <cell r="AG143">
            <v>81</v>
          </cell>
          <cell r="AH143">
            <v>68523735.293294832</v>
          </cell>
          <cell r="AI143">
            <v>78150831.278235868</v>
          </cell>
          <cell r="AK143">
            <v>0</v>
          </cell>
          <cell r="AL143">
            <v>209558678.95820644</v>
          </cell>
          <cell r="AM143">
            <v>209558678.95820644</v>
          </cell>
          <cell r="AO143">
            <v>0.86793158319171715</v>
          </cell>
          <cell r="AQ143">
            <v>67829574.719068021</v>
          </cell>
          <cell r="AR143">
            <v>181882595.9997609</v>
          </cell>
          <cell r="AT143">
            <v>596266555.56558704</v>
          </cell>
          <cell r="AU143">
            <v>596267000</v>
          </cell>
        </row>
        <row r="144">
          <cell r="B144" t="str">
            <v>LIM344</v>
          </cell>
          <cell r="C144" t="str">
            <v xml:space="preserve"> Makhado</v>
          </cell>
          <cell r="D144">
            <v>136</v>
          </cell>
          <cell r="E144" t="str">
            <v>B4</v>
          </cell>
          <cell r="F144" t="str">
            <v>B</v>
          </cell>
          <cell r="G144">
            <v>129389.65218751866</v>
          </cell>
          <cell r="H144">
            <v>0.71118808618234175</v>
          </cell>
          <cell r="I144">
            <v>92020.379111040238</v>
          </cell>
          <cell r="K144">
            <v>256124304.07527184</v>
          </cell>
          <cell r="L144">
            <v>153167021.89590693</v>
          </cell>
          <cell r="M144">
            <v>128397211.33210833</v>
          </cell>
          <cell r="N144">
            <v>177812391.8509635</v>
          </cell>
          <cell r="O144">
            <v>715500929.15425062</v>
          </cell>
          <cell r="Q144">
            <v>0</v>
          </cell>
          <cell r="R144">
            <v>0</v>
          </cell>
          <cell r="S144">
            <v>1</v>
          </cell>
          <cell r="U144">
            <v>-256124304.07527184</v>
          </cell>
          <cell r="V144">
            <v>-153167021.89590693</v>
          </cell>
          <cell r="W144">
            <v>0</v>
          </cell>
          <cell r="Y144">
            <v>0</v>
          </cell>
          <cell r="Z144">
            <v>0</v>
          </cell>
          <cell r="AA144">
            <v>128397211.33210833</v>
          </cell>
          <cell r="AB144">
            <v>177812391.8509635</v>
          </cell>
          <cell r="AD144">
            <v>306209603.18307185</v>
          </cell>
          <cell r="AF144">
            <v>9627095.9849410318</v>
          </cell>
          <cell r="AG144">
            <v>75</v>
          </cell>
          <cell r="AH144">
            <v>63447903.049347073</v>
          </cell>
          <cell r="AI144">
            <v>73074999.034288108</v>
          </cell>
          <cell r="AK144">
            <v>0</v>
          </cell>
          <cell r="AL144">
            <v>187266749.36663288</v>
          </cell>
          <cell r="AM144">
            <v>187266749.36663288</v>
          </cell>
          <cell r="AO144">
            <v>0.77151848884854213</v>
          </cell>
          <cell r="AQ144">
            <v>56378712.82754264</v>
          </cell>
          <cell r="AR144">
            <v>144479759.48292327</v>
          </cell>
          <cell r="AT144">
            <v>507068075.49353778</v>
          </cell>
          <cell r="AU144">
            <v>507068000</v>
          </cell>
        </row>
        <row r="145">
          <cell r="B145" t="str">
            <v>LIM345</v>
          </cell>
          <cell r="C145" t="str">
            <v xml:space="preserve"> Collins Chabane</v>
          </cell>
          <cell r="D145">
            <v>137</v>
          </cell>
          <cell r="E145" t="str">
            <v>B4</v>
          </cell>
          <cell r="F145" t="str">
            <v>B</v>
          </cell>
          <cell r="G145">
            <v>100716.45980607791</v>
          </cell>
          <cell r="H145">
            <v>0.81047832776386686</v>
          </cell>
          <cell r="I145">
            <v>81628.507921926735</v>
          </cell>
          <cell r="K145">
            <v>227200159.20579877</v>
          </cell>
          <cell r="L145">
            <v>135869853.84097302</v>
          </cell>
          <cell r="M145">
            <v>113897300.61565083</v>
          </cell>
          <cell r="N145">
            <v>157732019.54871881</v>
          </cell>
          <cell r="O145">
            <v>634699333.21114135</v>
          </cell>
          <cell r="Q145">
            <v>0</v>
          </cell>
          <cell r="R145">
            <v>0</v>
          </cell>
          <cell r="S145">
            <v>1</v>
          </cell>
          <cell r="U145">
            <v>-227200159.20579877</v>
          </cell>
          <cell r="V145">
            <v>-135869853.84097302</v>
          </cell>
          <cell r="W145">
            <v>0</v>
          </cell>
          <cell r="Y145">
            <v>0</v>
          </cell>
          <cell r="Z145">
            <v>0</v>
          </cell>
          <cell r="AA145">
            <v>113897300.61565083</v>
          </cell>
          <cell r="AB145">
            <v>157732019.54871881</v>
          </cell>
          <cell r="AD145">
            <v>271629320.16436964</v>
          </cell>
          <cell r="AF145">
            <v>9627095.9849410318</v>
          </cell>
          <cell r="AG145">
            <v>71</v>
          </cell>
          <cell r="AH145">
            <v>60064014.886715226</v>
          </cell>
          <cell r="AI145">
            <v>69691110.871656254</v>
          </cell>
          <cell r="AK145">
            <v>0</v>
          </cell>
          <cell r="AL145">
            <v>145767792.99371764</v>
          </cell>
          <cell r="AM145">
            <v>145767792.99371764</v>
          </cell>
          <cell r="AO145">
            <v>1</v>
          </cell>
          <cell r="AQ145">
            <v>69691110.871656254</v>
          </cell>
          <cell r="AR145">
            <v>145767792.99371764</v>
          </cell>
          <cell r="AT145">
            <v>487088224.02974355</v>
          </cell>
          <cell r="AU145">
            <v>487088000</v>
          </cell>
        </row>
        <row r="146">
          <cell r="B146" t="str">
            <v>DC34</v>
          </cell>
          <cell r="C146" t="str">
            <v xml:space="preserve"> Vhembe District Municipality</v>
          </cell>
          <cell r="D146">
            <v>138</v>
          </cell>
          <cell r="E146" t="str">
            <v>C2</v>
          </cell>
          <cell r="F146" t="str">
            <v>C</v>
          </cell>
          <cell r="G146">
            <v>432998.53573771368</v>
          </cell>
          <cell r="H146">
            <v>0</v>
          </cell>
          <cell r="I146">
            <v>0</v>
          </cell>
          <cell r="K146">
            <v>0</v>
          </cell>
          <cell r="L146">
            <v>0</v>
          </cell>
          <cell r="M146">
            <v>0</v>
          </cell>
          <cell r="N146">
            <v>0</v>
          </cell>
          <cell r="O146">
            <v>0</v>
          </cell>
          <cell r="Q146">
            <v>1</v>
          </cell>
          <cell r="R146">
            <v>1</v>
          </cell>
          <cell r="S146">
            <v>0</v>
          </cell>
          <cell r="U146">
            <v>-894390211.14408433</v>
          </cell>
          <cell r="V146">
            <v>-534861717.04162347</v>
          </cell>
          <cell r="W146">
            <v>0</v>
          </cell>
          <cell r="Y146">
            <v>894390211.14408433</v>
          </cell>
          <cell r="Z146">
            <v>534861717.04162347</v>
          </cell>
          <cell r="AA146">
            <v>0</v>
          </cell>
          <cell r="AB146">
            <v>0</v>
          </cell>
          <cell r="AD146">
            <v>1429251928.1857078</v>
          </cell>
          <cell r="AF146">
            <v>9627095.9849410318</v>
          </cell>
          <cell r="AG146">
            <v>59</v>
          </cell>
          <cell r="AH146">
            <v>49912350.398819692</v>
          </cell>
          <cell r="AI146">
            <v>59539446.38376072</v>
          </cell>
          <cell r="AK146">
            <v>70031110.210082948</v>
          </cell>
          <cell r="AL146">
            <v>0</v>
          </cell>
          <cell r="AM146">
            <v>70031110.210082948</v>
          </cell>
          <cell r="AO146">
            <v>0.860033159174864</v>
          </cell>
          <cell r="AQ146">
            <v>51205898.168948166</v>
          </cell>
          <cell r="AR146">
            <v>60229076.954500712</v>
          </cell>
          <cell r="AT146">
            <v>1540686903.3091567</v>
          </cell>
          <cell r="AU146">
            <v>1540687000</v>
          </cell>
        </row>
        <row r="147">
          <cell r="B147" t="str">
            <v>LIM351</v>
          </cell>
          <cell r="C147" t="str">
            <v xml:space="preserve"> Blouberg </v>
          </cell>
          <cell r="D147">
            <v>139</v>
          </cell>
          <cell r="E147" t="str">
            <v>B4</v>
          </cell>
          <cell r="F147" t="str">
            <v>B</v>
          </cell>
          <cell r="G147">
            <v>44675.158065875301</v>
          </cell>
          <cell r="H147">
            <v>0.79218770420341333</v>
          </cell>
          <cell r="I147">
            <v>35391.110903130357</v>
          </cell>
          <cell r="K147">
            <v>98505610.801461086</v>
          </cell>
          <cell r="L147">
            <v>58908158.290448487</v>
          </cell>
          <cell r="M147">
            <v>49381669.471541293</v>
          </cell>
          <cell r="N147">
            <v>68386787.152383238</v>
          </cell>
          <cell r="O147">
            <v>275182225.71583414</v>
          </cell>
          <cell r="Q147">
            <v>0</v>
          </cell>
          <cell r="R147">
            <v>0</v>
          </cell>
          <cell r="S147">
            <v>1</v>
          </cell>
          <cell r="U147">
            <v>-98505610.801461086</v>
          </cell>
          <cell r="V147">
            <v>-58908158.290448487</v>
          </cell>
          <cell r="W147">
            <v>0</v>
          </cell>
          <cell r="Y147">
            <v>0</v>
          </cell>
          <cell r="Z147">
            <v>0</v>
          </cell>
          <cell r="AA147">
            <v>49381669.471541293</v>
          </cell>
          <cell r="AB147">
            <v>68386787.152383238</v>
          </cell>
          <cell r="AD147">
            <v>117768456.62392452</v>
          </cell>
          <cell r="AF147">
            <v>9627095.9849410318</v>
          </cell>
          <cell r="AG147">
            <v>44</v>
          </cell>
          <cell r="AH147">
            <v>37222769.788950279</v>
          </cell>
          <cell r="AI147">
            <v>46849865.773891315</v>
          </cell>
          <cell r="AK147">
            <v>0</v>
          </cell>
          <cell r="AL147">
            <v>64658738.059765838</v>
          </cell>
          <cell r="AM147">
            <v>64658738.059765838</v>
          </cell>
          <cell r="AO147">
            <v>1</v>
          </cell>
          <cell r="AQ147">
            <v>46849865.773891315</v>
          </cell>
          <cell r="AR147">
            <v>64658738.059765838</v>
          </cell>
          <cell r="AT147">
            <v>229277060.45758167</v>
          </cell>
          <cell r="AU147">
            <v>229277000</v>
          </cell>
        </row>
        <row r="148">
          <cell r="B148" t="str">
            <v>LIM353</v>
          </cell>
          <cell r="C148" t="str">
            <v xml:space="preserve"> Molemole</v>
          </cell>
          <cell r="D148">
            <v>140</v>
          </cell>
          <cell r="E148" t="str">
            <v>B4</v>
          </cell>
          <cell r="F148" t="str">
            <v>B</v>
          </cell>
          <cell r="G148">
            <v>34629.996862107226</v>
          </cell>
          <cell r="H148">
            <v>0.76658070353470587</v>
          </cell>
          <cell r="I148">
            <v>26546.687357958814</v>
          </cell>
          <cell r="K148">
            <v>73888543.937168717</v>
          </cell>
          <cell r="L148">
            <v>44186701.718689635</v>
          </cell>
          <cell r="M148">
            <v>37040932.234741315</v>
          </cell>
          <cell r="N148">
            <v>51296571.698997326</v>
          </cell>
          <cell r="O148">
            <v>206412749.58959699</v>
          </cell>
          <cell r="Q148">
            <v>0</v>
          </cell>
          <cell r="R148">
            <v>0</v>
          </cell>
          <cell r="S148">
            <v>1</v>
          </cell>
          <cell r="U148">
            <v>-73888543.937168717</v>
          </cell>
          <cell r="V148">
            <v>-44186701.718689635</v>
          </cell>
          <cell r="W148">
            <v>0</v>
          </cell>
          <cell r="Y148">
            <v>0</v>
          </cell>
          <cell r="Z148">
            <v>0</v>
          </cell>
          <cell r="AA148">
            <v>37040932.234741315</v>
          </cell>
          <cell r="AB148">
            <v>51296571.698997326</v>
          </cell>
          <cell r="AD148">
            <v>88337503.933738649</v>
          </cell>
          <cell r="AF148">
            <v>9627095.9849410318</v>
          </cell>
          <cell r="AG148">
            <v>32</v>
          </cell>
          <cell r="AH148">
            <v>27071105.30105475</v>
          </cell>
          <cell r="AI148">
            <v>36698201.285995781</v>
          </cell>
          <cell r="AK148">
            <v>0</v>
          </cell>
          <cell r="AL148">
            <v>50120290.404251389</v>
          </cell>
          <cell r="AM148">
            <v>50120290.404251389</v>
          </cell>
          <cell r="AO148">
            <v>1</v>
          </cell>
          <cell r="AQ148">
            <v>36698201.285995781</v>
          </cell>
          <cell r="AR148">
            <v>50120290.404251389</v>
          </cell>
          <cell r="AT148">
            <v>175155995.62398583</v>
          </cell>
          <cell r="AU148">
            <v>175156000</v>
          </cell>
        </row>
        <row r="149">
          <cell r="B149" t="str">
            <v>LIM354</v>
          </cell>
          <cell r="C149" t="str">
            <v xml:space="preserve"> Polokwane </v>
          </cell>
          <cell r="D149">
            <v>141</v>
          </cell>
          <cell r="E149" t="str">
            <v>B1</v>
          </cell>
          <cell r="F149" t="str">
            <v>B</v>
          </cell>
          <cell r="G149">
            <v>278514.44528409786</v>
          </cell>
          <cell r="H149">
            <v>0.62854818712564453</v>
          </cell>
          <cell r="I149">
            <v>175059.74967162422</v>
          </cell>
          <cell r="K149">
            <v>487251378.32926708</v>
          </cell>
          <cell r="L149">
            <v>291385242.81333554</v>
          </cell>
          <cell r="M149">
            <v>244263106.62348485</v>
          </cell>
          <cell r="N149">
            <v>338270642.94508904</v>
          </cell>
          <cell r="O149">
            <v>1361170370.7111766</v>
          </cell>
          <cell r="Q149">
            <v>1</v>
          </cell>
          <cell r="R149">
            <v>1</v>
          </cell>
          <cell r="S149">
            <v>1</v>
          </cell>
          <cell r="U149">
            <v>0</v>
          </cell>
          <cell r="V149">
            <v>0</v>
          </cell>
          <cell r="W149">
            <v>0</v>
          </cell>
          <cell r="Y149">
            <v>487251378.32926708</v>
          </cell>
          <cell r="Z149">
            <v>291385242.81333554</v>
          </cell>
          <cell r="AA149">
            <v>244263106.62348485</v>
          </cell>
          <cell r="AB149">
            <v>338270642.94508904</v>
          </cell>
          <cell r="AD149">
            <v>1361170370.7111766</v>
          </cell>
          <cell r="AF149">
            <v>9627095.9849410318</v>
          </cell>
          <cell r="AG149">
            <v>90</v>
          </cell>
          <cell r="AH149">
            <v>76137483.659216478</v>
          </cell>
          <cell r="AI149">
            <v>85764579.644157514</v>
          </cell>
          <cell r="AK149">
            <v>0</v>
          </cell>
          <cell r="AL149">
            <v>403096336.82619268</v>
          </cell>
          <cell r="AM149">
            <v>403096336.82619268</v>
          </cell>
          <cell r="AO149">
            <v>0.36834289545924326</v>
          </cell>
          <cell r="AQ149">
            <v>31590773.593973853</v>
          </cell>
          <cell r="AR149">
            <v>148477671.85557419</v>
          </cell>
          <cell r="AT149">
            <v>1541238816.1607246</v>
          </cell>
          <cell r="AU149">
            <v>1541239000</v>
          </cell>
        </row>
        <row r="150">
          <cell r="B150" t="str">
            <v>LIM355</v>
          </cell>
          <cell r="C150" t="str">
            <v xml:space="preserve"> Lepele-Nkumpi</v>
          </cell>
          <cell r="D150">
            <v>142</v>
          </cell>
          <cell r="E150" t="str">
            <v>B4</v>
          </cell>
          <cell r="F150" t="str">
            <v>B</v>
          </cell>
          <cell r="G150">
            <v>64695.756475968381</v>
          </cell>
          <cell r="H150">
            <v>0.73195988363586872</v>
          </cell>
          <cell r="I150">
            <v>47354.698381884315</v>
          </cell>
          <cell r="K150">
            <v>131804381.64810137</v>
          </cell>
          <cell r="L150">
            <v>78821432.75219278</v>
          </cell>
          <cell r="M150">
            <v>66074616.019241869</v>
          </cell>
          <cell r="N150">
            <v>91504210.98029983</v>
          </cell>
          <cell r="O150">
            <v>368204641.39983582</v>
          </cell>
          <cell r="Q150">
            <v>0</v>
          </cell>
          <cell r="R150">
            <v>0</v>
          </cell>
          <cell r="S150">
            <v>1</v>
          </cell>
          <cell r="U150">
            <v>-131804381.64810137</v>
          </cell>
          <cell r="V150">
            <v>-78821432.75219278</v>
          </cell>
          <cell r="W150">
            <v>0</v>
          </cell>
          <cell r="Y150">
            <v>0</v>
          </cell>
          <cell r="Z150">
            <v>0</v>
          </cell>
          <cell r="AA150">
            <v>66074616.019241869</v>
          </cell>
          <cell r="AB150">
            <v>91504210.98029983</v>
          </cell>
          <cell r="AD150">
            <v>157578826.9995417</v>
          </cell>
          <cell r="AF150">
            <v>9627095.9849410318</v>
          </cell>
          <cell r="AG150">
            <v>60</v>
          </cell>
          <cell r="AH150">
            <v>50758322.439477652</v>
          </cell>
          <cell r="AI150">
            <v>60385418.424418688</v>
          </cell>
          <cell r="AK150">
            <v>0</v>
          </cell>
          <cell r="AL150">
            <v>93634721.233438581</v>
          </cell>
          <cell r="AM150">
            <v>93634721.233438581</v>
          </cell>
          <cell r="AO150">
            <v>1</v>
          </cell>
          <cell r="AQ150">
            <v>60385418.424418688</v>
          </cell>
          <cell r="AR150">
            <v>93634721.233438581</v>
          </cell>
          <cell r="AT150">
            <v>311598966.65739894</v>
          </cell>
          <cell r="AU150">
            <v>311599000</v>
          </cell>
        </row>
        <row r="151">
          <cell r="B151" t="str">
            <v>DC35</v>
          </cell>
          <cell r="C151" t="str">
            <v xml:space="preserve"> Capricorn District Municipality</v>
          </cell>
          <cell r="D151">
            <v>143</v>
          </cell>
          <cell r="E151" t="str">
            <v>C2</v>
          </cell>
          <cell r="F151" t="str">
            <v>C</v>
          </cell>
          <cell r="G151">
            <v>422515.35668804881</v>
          </cell>
          <cell r="H151">
            <v>0</v>
          </cell>
          <cell r="I151">
            <v>0</v>
          </cell>
          <cell r="K151">
            <v>0</v>
          </cell>
          <cell r="L151">
            <v>0</v>
          </cell>
          <cell r="M151">
            <v>0</v>
          </cell>
          <cell r="N151">
            <v>0</v>
          </cell>
          <cell r="O151">
            <v>0</v>
          </cell>
          <cell r="Q151">
            <v>1</v>
          </cell>
          <cell r="R151">
            <v>1</v>
          </cell>
          <cell r="S151">
            <v>0</v>
          </cell>
          <cell r="U151">
            <v>-304198536.38673121</v>
          </cell>
          <cell r="V151">
            <v>-181916292.7613309</v>
          </cell>
          <cell r="W151">
            <v>0</v>
          </cell>
          <cell r="Y151">
            <v>304198536.38673121</v>
          </cell>
          <cell r="Z151">
            <v>181916292.7613309</v>
          </cell>
          <cell r="AA151">
            <v>0</v>
          </cell>
          <cell r="AB151">
            <v>0</v>
          </cell>
          <cell r="AD151">
            <v>486114829.14806211</v>
          </cell>
          <cell r="AF151">
            <v>9627095.9849410318</v>
          </cell>
          <cell r="AG151">
            <v>56</v>
          </cell>
          <cell r="AH151">
            <v>47374434.276845813</v>
          </cell>
          <cell r="AI151">
            <v>57001530.261786848</v>
          </cell>
          <cell r="AK151">
            <v>68335611.018317044</v>
          </cell>
          <cell r="AL151">
            <v>0</v>
          </cell>
          <cell r="AM151">
            <v>68335611.018317044</v>
          </cell>
          <cell r="AO151">
            <v>0.56972252760326936</v>
          </cell>
          <cell r="AQ151">
            <v>32475055.897999451</v>
          </cell>
          <cell r="AR151">
            <v>38932337.034669407</v>
          </cell>
          <cell r="AT151">
            <v>557522222.08073092</v>
          </cell>
          <cell r="AU151">
            <v>557522000</v>
          </cell>
        </row>
        <row r="152">
          <cell r="B152" t="str">
            <v>LIM361</v>
          </cell>
          <cell r="C152" t="str">
            <v xml:space="preserve"> Thabazimbi</v>
          </cell>
          <cell r="D152">
            <v>144</v>
          </cell>
          <cell r="E152" t="str">
            <v>B3</v>
          </cell>
          <cell r="F152" t="str">
            <v>B</v>
          </cell>
          <cell r="G152">
            <v>42268.482863517791</v>
          </cell>
          <cell r="H152">
            <v>0.47567505216951095</v>
          </cell>
          <cell r="I152">
            <v>20106.062791229906</v>
          </cell>
          <cell r="K152">
            <v>55962074.812617704</v>
          </cell>
          <cell r="L152">
            <v>33466345.058942646</v>
          </cell>
          <cell r="M152">
            <v>28054246.441943429</v>
          </cell>
          <cell r="N152">
            <v>38851253.930395097</v>
          </cell>
          <cell r="O152">
            <v>156333920.24389887</v>
          </cell>
          <cell r="Q152">
            <v>1</v>
          </cell>
          <cell r="R152">
            <v>1</v>
          </cell>
          <cell r="S152">
            <v>1</v>
          </cell>
          <cell r="U152">
            <v>0</v>
          </cell>
          <cell r="V152">
            <v>0</v>
          </cell>
          <cell r="W152">
            <v>0</v>
          </cell>
          <cell r="Y152">
            <v>55962074.812617704</v>
          </cell>
          <cell r="Z152">
            <v>33466345.058942646</v>
          </cell>
          <cell r="AA152">
            <v>28054246.441943429</v>
          </cell>
          <cell r="AB152">
            <v>38851253.930395097</v>
          </cell>
          <cell r="AD152">
            <v>156333920.24389887</v>
          </cell>
          <cell r="AF152">
            <v>9627095.9849410318</v>
          </cell>
          <cell r="AG152">
            <v>23</v>
          </cell>
          <cell r="AH152">
            <v>19457356.9351331</v>
          </cell>
          <cell r="AI152">
            <v>29084452.920074131</v>
          </cell>
          <cell r="AK152">
            <v>0</v>
          </cell>
          <cell r="AL152">
            <v>61175536.472102486</v>
          </cell>
          <cell r="AM152">
            <v>61175536.472102486</v>
          </cell>
          <cell r="AO152">
            <v>3.0570506838237144E-2</v>
          </cell>
          <cell r="AQ152">
            <v>889126.46687951253</v>
          </cell>
          <cell r="AR152">
            <v>1870167.1560532348</v>
          </cell>
          <cell r="AT152">
            <v>159093213.86683163</v>
          </cell>
          <cell r="AU152">
            <v>159093000</v>
          </cell>
        </row>
        <row r="153">
          <cell r="B153" t="str">
            <v>LIM362</v>
          </cell>
          <cell r="C153" t="str">
            <v xml:space="preserve"> Lephalale</v>
          </cell>
          <cell r="D153">
            <v>145</v>
          </cell>
          <cell r="E153" t="str">
            <v>B3</v>
          </cell>
          <cell r="F153" t="str">
            <v>B</v>
          </cell>
          <cell r="G153">
            <v>54773.319857561022</v>
          </cell>
          <cell r="H153">
            <v>0.5443473301110201</v>
          </cell>
          <cell r="I153">
            <v>29815.710425780264</v>
          </cell>
          <cell r="K153">
            <v>82987357.334160313</v>
          </cell>
          <cell r="L153">
            <v>49627958.673336975</v>
          </cell>
          <cell r="M153">
            <v>41602241.911395855</v>
          </cell>
          <cell r="N153">
            <v>57613355.180229127</v>
          </cell>
          <cell r="O153">
            <v>231830913.09912226</v>
          </cell>
          <cell r="Q153">
            <v>1</v>
          </cell>
          <cell r="R153">
            <v>1</v>
          </cell>
          <cell r="S153">
            <v>1</v>
          </cell>
          <cell r="U153">
            <v>0</v>
          </cell>
          <cell r="V153">
            <v>0</v>
          </cell>
          <cell r="W153">
            <v>0</v>
          </cell>
          <cell r="Y153">
            <v>82987357.334160313</v>
          </cell>
          <cell r="Z153">
            <v>49627958.673336975</v>
          </cell>
          <cell r="AA153">
            <v>41602241.911395855</v>
          </cell>
          <cell r="AB153">
            <v>57613355.180229127</v>
          </cell>
          <cell r="AD153">
            <v>231830913.09912226</v>
          </cell>
          <cell r="AF153">
            <v>9627095.9849410318</v>
          </cell>
          <cell r="AG153">
            <v>29</v>
          </cell>
          <cell r="AH153">
            <v>24533189.179080866</v>
          </cell>
          <cell r="AI153">
            <v>34160285.164021894</v>
          </cell>
          <cell r="AK153">
            <v>0</v>
          </cell>
          <cell r="AL153">
            <v>79273893.9191131</v>
          </cell>
          <cell r="AM153">
            <v>79273893.9191131</v>
          </cell>
          <cell r="AO153">
            <v>0.28776125870003166</v>
          </cell>
          <cell r="AQ153">
            <v>9830006.6563509572</v>
          </cell>
          <cell r="AR153">
            <v>22811955.49621677</v>
          </cell>
          <cell r="AT153">
            <v>264472875.25168997</v>
          </cell>
          <cell r="AU153">
            <v>264473000</v>
          </cell>
        </row>
        <row r="154">
          <cell r="B154" t="str">
            <v>LIM366</v>
          </cell>
          <cell r="C154" t="str">
            <v xml:space="preserve"> Bela-Bela</v>
          </cell>
          <cell r="D154">
            <v>146</v>
          </cell>
          <cell r="E154" t="str">
            <v>B3</v>
          </cell>
          <cell r="F154" t="str">
            <v>B</v>
          </cell>
          <cell r="G154">
            <v>25511.774638406161</v>
          </cell>
          <cell r="H154">
            <v>0.60776562617687047</v>
          </cell>
          <cell r="I154">
            <v>15505.179687994123</v>
          </cell>
          <cell r="K154">
            <v>43156237.732485935</v>
          </cell>
          <cell r="L154">
            <v>25808220.089000244</v>
          </cell>
          <cell r="M154">
            <v>21634575.431811541</v>
          </cell>
          <cell r="N154">
            <v>29960896.847364061</v>
          </cell>
          <cell r="O154">
            <v>120559930.10066178</v>
          </cell>
          <cell r="Q154">
            <v>1</v>
          </cell>
          <cell r="R154">
            <v>1</v>
          </cell>
          <cell r="S154">
            <v>1</v>
          </cell>
          <cell r="U154">
            <v>0</v>
          </cell>
          <cell r="V154">
            <v>0</v>
          </cell>
          <cell r="W154">
            <v>0</v>
          </cell>
          <cell r="Y154">
            <v>43156237.732485935</v>
          </cell>
          <cell r="Z154">
            <v>25808220.089000244</v>
          </cell>
          <cell r="AA154">
            <v>21634575.431811541</v>
          </cell>
          <cell r="AB154">
            <v>29960896.847364061</v>
          </cell>
          <cell r="AD154">
            <v>120559930.10066178</v>
          </cell>
          <cell r="AF154">
            <v>9627095.9849410318</v>
          </cell>
          <cell r="AG154">
            <v>17</v>
          </cell>
          <cell r="AH154">
            <v>14381524.691185337</v>
          </cell>
          <cell r="AI154">
            <v>24008620.676126368</v>
          </cell>
          <cell r="AK154">
            <v>0</v>
          </cell>
          <cell r="AL154">
            <v>36923409.456148773</v>
          </cell>
          <cell r="AM154">
            <v>36923409.456148773</v>
          </cell>
          <cell r="AO154">
            <v>0.40134304466000204</v>
          </cell>
          <cell r="AQ154">
            <v>9635692.9202436339</v>
          </cell>
          <cell r="AR154">
            <v>14818953.570358658</v>
          </cell>
          <cell r="AT154">
            <v>145014576.59126407</v>
          </cell>
          <cell r="AU154">
            <v>145015000</v>
          </cell>
        </row>
        <row r="155">
          <cell r="B155" t="str">
            <v>LIM367</v>
          </cell>
          <cell r="C155" t="str">
            <v xml:space="preserve"> Mogalakwena</v>
          </cell>
          <cell r="D155">
            <v>147</v>
          </cell>
          <cell r="E155" t="str">
            <v>B2</v>
          </cell>
          <cell r="F155" t="str">
            <v>B</v>
          </cell>
          <cell r="G155">
            <v>87839.247890398852</v>
          </cell>
          <cell r="H155">
            <v>0.70145092704886047</v>
          </cell>
          <cell r="I155">
            <v>61614.921863994939</v>
          </cell>
          <cell r="K155">
            <v>171495478.88761747</v>
          </cell>
          <cell r="L155">
            <v>102557435.40101162</v>
          </cell>
          <cell r="M155">
            <v>85972088.141870618</v>
          </cell>
          <cell r="N155">
            <v>119059459.83037926</v>
          </cell>
          <cell r="O155">
            <v>479084462.26087892</v>
          </cell>
          <cell r="Q155">
            <v>1</v>
          </cell>
          <cell r="R155">
            <v>1</v>
          </cell>
          <cell r="S155">
            <v>1</v>
          </cell>
          <cell r="U155">
            <v>0</v>
          </cell>
          <cell r="V155">
            <v>0</v>
          </cell>
          <cell r="W155">
            <v>0</v>
          </cell>
          <cell r="Y155">
            <v>171495478.88761747</v>
          </cell>
          <cell r="Z155">
            <v>102557435.40101162</v>
          </cell>
          <cell r="AA155">
            <v>85972088.141870618</v>
          </cell>
          <cell r="AB155">
            <v>119059459.83037926</v>
          </cell>
          <cell r="AD155">
            <v>479084462.26087892</v>
          </cell>
          <cell r="AF155">
            <v>9627095.9849410318</v>
          </cell>
          <cell r="AG155">
            <v>64</v>
          </cell>
          <cell r="AH155">
            <v>54142210.602109499</v>
          </cell>
          <cell r="AI155">
            <v>63769306.587050527</v>
          </cell>
          <cell r="AK155">
            <v>0</v>
          </cell>
          <cell r="AL155">
            <v>127130494.14033139</v>
          </cell>
          <cell r="AM155">
            <v>127130494.14033139</v>
          </cell>
          <cell r="AO155">
            <v>0.83055876689251962</v>
          </cell>
          <cell r="AQ155">
            <v>52964156.644531712</v>
          </cell>
          <cell r="AR155">
            <v>105589346.44763033</v>
          </cell>
          <cell r="AT155">
            <v>637637965.35304093</v>
          </cell>
          <cell r="AU155">
            <v>637638000</v>
          </cell>
        </row>
        <row r="156">
          <cell r="B156" t="str">
            <v>LIM368</v>
          </cell>
          <cell r="C156" t="str">
            <v xml:space="preserve"> Modimolle-Mookgopong</v>
          </cell>
          <cell r="D156">
            <v>148</v>
          </cell>
          <cell r="E156" t="str">
            <v>B3</v>
          </cell>
          <cell r="F156" t="str">
            <v>B</v>
          </cell>
          <cell r="G156">
            <v>30479.650379151939</v>
          </cell>
          <cell r="H156">
            <v>0.6045687390844201</v>
          </cell>
          <cell r="I156">
            <v>18427.043797457856</v>
          </cell>
          <cell r="K156">
            <v>51288788.574684411</v>
          </cell>
          <cell r="L156">
            <v>30671634.349563785</v>
          </cell>
          <cell r="M156">
            <v>25711489.775902823</v>
          </cell>
          <cell r="N156">
            <v>35606859.741521478</v>
          </cell>
          <cell r="O156">
            <v>143278772.4416725</v>
          </cell>
          <cell r="Q156">
            <v>1</v>
          </cell>
          <cell r="R156">
            <v>1</v>
          </cell>
          <cell r="S156">
            <v>1</v>
          </cell>
          <cell r="U156">
            <v>0</v>
          </cell>
          <cell r="V156">
            <v>0</v>
          </cell>
          <cell r="W156">
            <v>0</v>
          </cell>
          <cell r="Y156">
            <v>51288788.574684411</v>
          </cell>
          <cell r="Z156">
            <v>30671634.349563785</v>
          </cell>
          <cell r="AA156">
            <v>25711489.775902823</v>
          </cell>
          <cell r="AB156">
            <v>35606859.741521478</v>
          </cell>
          <cell r="AD156">
            <v>143278772.4416725</v>
          </cell>
          <cell r="AF156">
            <v>9627095.9849410318</v>
          </cell>
          <cell r="AG156">
            <v>28</v>
          </cell>
          <cell r="AH156">
            <v>23687217.138422906</v>
          </cell>
          <cell r="AI156">
            <v>33314313.123363938</v>
          </cell>
          <cell r="AK156">
            <v>0</v>
          </cell>
          <cell r="AL156">
            <v>44113458.470876373</v>
          </cell>
          <cell r="AM156">
            <v>44113458.470876373</v>
          </cell>
          <cell r="AO156">
            <v>0.31905127970087821</v>
          </cell>
          <cell r="AQ156">
            <v>10628974.234365026</v>
          </cell>
          <cell r="AR156">
            <v>14074455.377164653</v>
          </cell>
          <cell r="AT156">
            <v>167982202.05320218</v>
          </cell>
          <cell r="AU156">
            <v>167982000</v>
          </cell>
        </row>
        <row r="157">
          <cell r="B157" t="str">
            <v>DC36</v>
          </cell>
          <cell r="C157" t="str">
            <v xml:space="preserve"> Waterberg District Municipality</v>
          </cell>
          <cell r="D157">
            <v>149</v>
          </cell>
          <cell r="E157" t="str">
            <v>C1</v>
          </cell>
          <cell r="F157" t="str">
            <v>C</v>
          </cell>
          <cell r="G157">
            <v>240872.47562903576</v>
          </cell>
          <cell r="H157">
            <v>0</v>
          </cell>
          <cell r="I157">
            <v>0</v>
          </cell>
          <cell r="K157">
            <v>0</v>
          </cell>
          <cell r="L157">
            <v>0</v>
          </cell>
          <cell r="M157">
            <v>0</v>
          </cell>
          <cell r="N157">
            <v>0</v>
          </cell>
          <cell r="O157">
            <v>0</v>
          </cell>
          <cell r="Q157">
            <v>0</v>
          </cell>
          <cell r="R157">
            <v>0</v>
          </cell>
          <cell r="S157">
            <v>0</v>
          </cell>
          <cell r="U157">
            <v>0</v>
          </cell>
          <cell r="V157">
            <v>0</v>
          </cell>
          <cell r="W157">
            <v>0</v>
          </cell>
          <cell r="Y157">
            <v>0</v>
          </cell>
          <cell r="Z157">
            <v>0</v>
          </cell>
          <cell r="AA157">
            <v>0</v>
          </cell>
          <cell r="AB157">
            <v>0</v>
          </cell>
          <cell r="AD157">
            <v>0</v>
          </cell>
          <cell r="AF157">
            <v>9627095.9849410318</v>
          </cell>
          <cell r="AG157">
            <v>35</v>
          </cell>
          <cell r="AH157">
            <v>29609021.423028633</v>
          </cell>
          <cell r="AI157">
            <v>39236117.407969669</v>
          </cell>
          <cell r="AK157">
            <v>38957561.042586431</v>
          </cell>
          <cell r="AL157">
            <v>0</v>
          </cell>
          <cell r="AM157">
            <v>38957561.042586431</v>
          </cell>
          <cell r="AO157">
            <v>0.61060152383359967</v>
          </cell>
          <cell r="AQ157">
            <v>23957633.078620307</v>
          </cell>
          <cell r="AR157">
            <v>23787546.137443751</v>
          </cell>
          <cell r="AT157">
            <v>47745179.216064058</v>
          </cell>
          <cell r="AU157">
            <v>47745000</v>
          </cell>
        </row>
        <row r="158">
          <cell r="B158" t="str">
            <v>LIM471</v>
          </cell>
          <cell r="C158" t="str">
            <v xml:space="preserve"> Ephraim Mogale</v>
          </cell>
          <cell r="D158">
            <v>150</v>
          </cell>
          <cell r="E158" t="str">
            <v>B4</v>
          </cell>
          <cell r="F158" t="str">
            <v>B</v>
          </cell>
          <cell r="G158">
            <v>37799.622817848307</v>
          </cell>
          <cell r="H158">
            <v>0.78158197580389133</v>
          </cell>
          <cell r="I158">
            <v>29543.503886615734</v>
          </cell>
          <cell r="K158">
            <v>82229713.091854751</v>
          </cell>
          <cell r="L158">
            <v>49174873.548637457</v>
          </cell>
          <cell r="M158">
            <v>41222428.647500098</v>
          </cell>
          <cell r="N158">
            <v>57087366.303918228</v>
          </cell>
          <cell r="O158">
            <v>229714381.59191054</v>
          </cell>
          <cell r="Q158">
            <v>0</v>
          </cell>
          <cell r="R158">
            <v>0</v>
          </cell>
          <cell r="S158">
            <v>1</v>
          </cell>
          <cell r="U158">
            <v>-82229713.091854751</v>
          </cell>
          <cell r="V158">
            <v>-49174873.548637457</v>
          </cell>
          <cell r="W158">
            <v>0</v>
          </cell>
          <cell r="Y158">
            <v>0</v>
          </cell>
          <cell r="Z158">
            <v>0</v>
          </cell>
          <cell r="AA158">
            <v>41222428.647500098</v>
          </cell>
          <cell r="AB158">
            <v>57087366.303918228</v>
          </cell>
          <cell r="AD158">
            <v>98309794.951418325</v>
          </cell>
          <cell r="AF158">
            <v>9627095.9849410318</v>
          </cell>
          <cell r="AG158">
            <v>32</v>
          </cell>
          <cell r="AH158">
            <v>27071105.30105475</v>
          </cell>
          <cell r="AI158">
            <v>36698201.285995781</v>
          </cell>
          <cell r="AK158">
            <v>0</v>
          </cell>
          <cell r="AL158">
            <v>54707717.137414806</v>
          </cell>
          <cell r="AM158">
            <v>54707717.137414806</v>
          </cell>
          <cell r="AO158">
            <v>1</v>
          </cell>
          <cell r="AQ158">
            <v>36698201.285995781</v>
          </cell>
          <cell r="AR158">
            <v>54707717.137414806</v>
          </cell>
          <cell r="AT158">
            <v>189715713.37482893</v>
          </cell>
          <cell r="AU158">
            <v>189716000</v>
          </cell>
        </row>
        <row r="159">
          <cell r="B159" t="str">
            <v>LIM472</v>
          </cell>
          <cell r="C159" t="str">
            <v xml:space="preserve"> Elias Motsoaledi</v>
          </cell>
          <cell r="D159">
            <v>151</v>
          </cell>
          <cell r="E159" t="str">
            <v>B4</v>
          </cell>
          <cell r="F159" t="str">
            <v>B</v>
          </cell>
          <cell r="G159">
            <v>74887.782876623227</v>
          </cell>
          <cell r="H159">
            <v>0.73377815087335219</v>
          </cell>
          <cell r="I159">
            <v>54951.018842213678</v>
          </cell>
          <cell r="K159">
            <v>152947549.17501259</v>
          </cell>
          <cell r="L159">
            <v>91465433.934491754</v>
          </cell>
          <cell r="M159">
            <v>76673859.066419333</v>
          </cell>
          <cell r="N159">
            <v>106182697.67385793</v>
          </cell>
          <cell r="O159">
            <v>427269539.84978163</v>
          </cell>
          <cell r="Q159">
            <v>0</v>
          </cell>
          <cell r="R159">
            <v>0</v>
          </cell>
          <cell r="S159">
            <v>1</v>
          </cell>
          <cell r="U159">
            <v>-152947549.17501259</v>
          </cell>
          <cell r="V159">
            <v>-91465433.934491754</v>
          </cell>
          <cell r="W159">
            <v>0</v>
          </cell>
          <cell r="Y159">
            <v>0</v>
          </cell>
          <cell r="Z159">
            <v>0</v>
          </cell>
          <cell r="AA159">
            <v>76673859.066419333</v>
          </cell>
          <cell r="AB159">
            <v>106182697.67385793</v>
          </cell>
          <cell r="AD159">
            <v>182856556.74027726</v>
          </cell>
          <cell r="AF159">
            <v>9627095.9849410318</v>
          </cell>
          <cell r="AG159">
            <v>61</v>
          </cell>
          <cell r="AH159">
            <v>51604294.48013562</v>
          </cell>
          <cell r="AI159">
            <v>61231390.465076655</v>
          </cell>
          <cell r="AK159">
            <v>0</v>
          </cell>
          <cell r="AL159">
            <v>108385728.14350776</v>
          </cell>
          <cell r="AM159">
            <v>108385728.14350776</v>
          </cell>
          <cell r="AO159">
            <v>1</v>
          </cell>
          <cell r="AQ159">
            <v>61231390.465076655</v>
          </cell>
          <cell r="AR159">
            <v>108385728.14350776</v>
          </cell>
          <cell r="AT159">
            <v>352473675.34886169</v>
          </cell>
          <cell r="AU159">
            <v>352474000</v>
          </cell>
        </row>
        <row r="160">
          <cell r="B160" t="str">
            <v>LIM473</v>
          </cell>
          <cell r="C160" t="str">
            <v xml:space="preserve"> Makhuduthamaga</v>
          </cell>
          <cell r="D160">
            <v>152</v>
          </cell>
          <cell r="E160" t="str">
            <v>B4</v>
          </cell>
          <cell r="F160" t="str">
            <v>B</v>
          </cell>
          <cell r="G160">
            <v>69032.665685568019</v>
          </cell>
          <cell r="H160">
            <v>0.76811323631795125</v>
          </cell>
          <cell r="I160">
            <v>53024.904251396831</v>
          </cell>
          <cell r="K160">
            <v>147586511.06684637</v>
          </cell>
          <cell r="L160">
            <v>88259435.018211752</v>
          </cell>
          <cell r="M160">
            <v>73986326.755032703</v>
          </cell>
          <cell r="N160">
            <v>102460836.8677977</v>
          </cell>
          <cell r="O160">
            <v>412293109.70788848</v>
          </cell>
          <cell r="Q160">
            <v>0</v>
          </cell>
          <cell r="R160">
            <v>0</v>
          </cell>
          <cell r="S160">
            <v>1</v>
          </cell>
          <cell r="U160">
            <v>-147586511.06684637</v>
          </cell>
          <cell r="V160">
            <v>-88259435.018211752</v>
          </cell>
          <cell r="W160">
            <v>0</v>
          </cell>
          <cell r="Y160">
            <v>0</v>
          </cell>
          <cell r="Z160">
            <v>0</v>
          </cell>
          <cell r="AA160">
            <v>73986326.755032703</v>
          </cell>
          <cell r="AB160">
            <v>102460836.8677977</v>
          </cell>
          <cell r="AD160">
            <v>176447163.62283039</v>
          </cell>
          <cell r="AF160">
            <v>9627095.9849410318</v>
          </cell>
          <cell r="AG160">
            <v>62</v>
          </cell>
          <cell r="AH160">
            <v>52450266.52079358</v>
          </cell>
          <cell r="AI160">
            <v>62077362.505734608</v>
          </cell>
          <cell r="AK160">
            <v>0</v>
          </cell>
          <cell r="AL160">
            <v>99911566.995439023</v>
          </cell>
          <cell r="AM160">
            <v>99911566.995439023</v>
          </cell>
          <cell r="AO160">
            <v>1</v>
          </cell>
          <cell r="AQ160">
            <v>62077362.505734608</v>
          </cell>
          <cell r="AR160">
            <v>99911566.995439023</v>
          </cell>
          <cell r="AT160">
            <v>338436093.12400401</v>
          </cell>
          <cell r="AU160">
            <v>338436000</v>
          </cell>
        </row>
        <row r="161">
          <cell r="B161" t="str">
            <v>LIM476</v>
          </cell>
          <cell r="C161" t="str">
            <v>Tubatse Fetagomo</v>
          </cell>
          <cell r="D161">
            <v>153</v>
          </cell>
          <cell r="E161" t="str">
            <v>B4</v>
          </cell>
          <cell r="F161" t="str">
            <v>B</v>
          </cell>
          <cell r="G161">
            <v>149645.18408912281</v>
          </cell>
          <cell r="H161">
            <v>0.66387940576184956</v>
          </cell>
          <cell r="I161">
            <v>99346.355888209437</v>
          </cell>
          <cell r="K161">
            <v>276515012.32762402</v>
          </cell>
          <cell r="L161">
            <v>165361038.65912363</v>
          </cell>
          <cell r="M161">
            <v>138619240.38218707</v>
          </cell>
          <cell r="N161">
            <v>191968489.29347861</v>
          </cell>
          <cell r="O161">
            <v>772463780.66241324</v>
          </cell>
          <cell r="Q161">
            <v>0</v>
          </cell>
          <cell r="R161">
            <v>0</v>
          </cell>
          <cell r="S161">
            <v>1</v>
          </cell>
          <cell r="U161">
            <v>-276515012.32762402</v>
          </cell>
          <cell r="V161">
            <v>-165361038.65912363</v>
          </cell>
          <cell r="W161">
            <v>0</v>
          </cell>
          <cell r="Y161">
            <v>0</v>
          </cell>
          <cell r="Z161">
            <v>0</v>
          </cell>
          <cell r="AA161">
            <v>138619240.38218707</v>
          </cell>
          <cell r="AB161">
            <v>191968489.29347861</v>
          </cell>
          <cell r="AD161">
            <v>330587729.67566568</v>
          </cell>
          <cell r="AF161">
            <v>9627095.9849410318</v>
          </cell>
          <cell r="AG161">
            <v>77</v>
          </cell>
          <cell r="AH161">
            <v>65139847.130662993</v>
          </cell>
          <cell r="AI161">
            <v>74766943.115604028</v>
          </cell>
          <cell r="AK161">
            <v>0</v>
          </cell>
          <cell r="AL161">
            <v>216582753.79029608</v>
          </cell>
          <cell r="AM161">
            <v>216582753.79029608</v>
          </cell>
          <cell r="AO161">
            <v>0.93485368507361688</v>
          </cell>
          <cell r="AQ161">
            <v>69896152.293311909</v>
          </cell>
          <cell r="AR161">
            <v>202473185.50425014</v>
          </cell>
          <cell r="AT161">
            <v>602957067.47322774</v>
          </cell>
          <cell r="AU161">
            <v>602957000</v>
          </cell>
        </row>
        <row r="162">
          <cell r="B162" t="str">
            <v>DC47</v>
          </cell>
          <cell r="C162" t="str">
            <v xml:space="preserve"> Sekhukhune District Municipality</v>
          </cell>
          <cell r="D162">
            <v>154</v>
          </cell>
          <cell r="E162" t="str">
            <v>C2</v>
          </cell>
          <cell r="F162" t="str">
            <v>C</v>
          </cell>
          <cell r="G162">
            <v>331365.25546916237</v>
          </cell>
          <cell r="H162">
            <v>0</v>
          </cell>
          <cell r="I162">
            <v>0</v>
          </cell>
          <cell r="K162">
            <v>0</v>
          </cell>
          <cell r="L162">
            <v>0</v>
          </cell>
          <cell r="M162">
            <v>0</v>
          </cell>
          <cell r="N162">
            <v>0</v>
          </cell>
          <cell r="O162">
            <v>0</v>
          </cell>
          <cell r="Q162">
            <v>1</v>
          </cell>
          <cell r="R162">
            <v>1</v>
          </cell>
          <cell r="S162">
            <v>0</v>
          </cell>
          <cell r="U162">
            <v>-659278785.66133773</v>
          </cell>
          <cell r="V162">
            <v>-394260781.16046458</v>
          </cell>
          <cell r="W162">
            <v>0</v>
          </cell>
          <cell r="Y162">
            <v>659278785.66133773</v>
          </cell>
          <cell r="Z162">
            <v>394260781.16046458</v>
          </cell>
          <cell r="AA162">
            <v>0</v>
          </cell>
          <cell r="AB162">
            <v>0</v>
          </cell>
          <cell r="AD162">
            <v>1053539566.8218024</v>
          </cell>
          <cell r="AF162">
            <v>9627095.9849410318</v>
          </cell>
          <cell r="AG162">
            <v>51</v>
          </cell>
          <cell r="AH162">
            <v>43144574.073556006</v>
          </cell>
          <cell r="AI162">
            <v>52771670.058497041</v>
          </cell>
          <cell r="AK162">
            <v>53593430.023999028</v>
          </cell>
          <cell r="AL162">
            <v>0</v>
          </cell>
          <cell r="AM162">
            <v>53593430.023999028</v>
          </cell>
          <cell r="AO162">
            <v>0.78664968327372276</v>
          </cell>
          <cell r="AQ162">
            <v>41512817.537342094</v>
          </cell>
          <cell r="AR162">
            <v>42159254.753931262</v>
          </cell>
          <cell r="AT162">
            <v>1137211639.1130757</v>
          </cell>
          <cell r="AU162">
            <v>1137212000</v>
          </cell>
        </row>
        <row r="163">
          <cell r="G163">
            <v>0</v>
          </cell>
        </row>
        <row r="164">
          <cell r="B164" t="str">
            <v>MP301</v>
          </cell>
          <cell r="C164" t="str">
            <v xml:space="preserve"> Chief Albert Luthuli</v>
          </cell>
          <cell r="D164">
            <v>155</v>
          </cell>
          <cell r="E164" t="str">
            <v>B4</v>
          </cell>
          <cell r="F164" t="str">
            <v>B</v>
          </cell>
          <cell r="G164">
            <v>59140.73231380713</v>
          </cell>
          <cell r="H164">
            <v>0.7191521797696393</v>
          </cell>
          <cell r="I164">
            <v>42531.186556647139</v>
          </cell>
          <cell r="K164">
            <v>118378892.41003871</v>
          </cell>
          <cell r="L164">
            <v>70792744.449792266</v>
          </cell>
          <cell r="M164">
            <v>59344308.307288557</v>
          </cell>
          <cell r="N164">
            <v>82183664.998502985</v>
          </cell>
          <cell r="O164">
            <v>330699610.16562253</v>
          </cell>
          <cell r="Q164">
            <v>1</v>
          </cell>
          <cell r="R164">
            <v>1</v>
          </cell>
          <cell r="S164">
            <v>1</v>
          </cell>
          <cell r="U164">
            <v>0</v>
          </cell>
          <cell r="V164">
            <v>0</v>
          </cell>
          <cell r="W164">
            <v>0</v>
          </cell>
          <cell r="Y164">
            <v>118378892.41003871</v>
          </cell>
          <cell r="Z164">
            <v>70792744.449792266</v>
          </cell>
          <cell r="AA164">
            <v>59344308.307288557</v>
          </cell>
          <cell r="AB164">
            <v>82183664.998502985</v>
          </cell>
          <cell r="AD164">
            <v>330699610.16562253</v>
          </cell>
          <cell r="AF164">
            <v>9627095.9849410318</v>
          </cell>
          <cell r="AG164">
            <v>49</v>
          </cell>
          <cell r="AH164">
            <v>41452629.992240086</v>
          </cell>
          <cell r="AI164">
            <v>51079725.977181122</v>
          </cell>
          <cell r="AK164">
            <v>0</v>
          </cell>
          <cell r="AL164">
            <v>85594887.290663764</v>
          </cell>
          <cell r="AM164">
            <v>85594887.290663764</v>
          </cell>
          <cell r="AO164">
            <v>0.87314975984658427</v>
          </cell>
          <cell r="AQ164">
            <v>44600250.470005028</v>
          </cell>
          <cell r="AR164">
            <v>74737155.281938508</v>
          </cell>
          <cell r="AT164">
            <v>450037015.91756606</v>
          </cell>
          <cell r="AU164">
            <v>450037000</v>
          </cell>
        </row>
        <row r="165">
          <cell r="B165" t="str">
            <v>MP302</v>
          </cell>
          <cell r="C165" t="str">
            <v xml:space="preserve"> Msukaligwa</v>
          </cell>
          <cell r="D165">
            <v>156</v>
          </cell>
          <cell r="E165" t="str">
            <v>B2</v>
          </cell>
          <cell r="F165" t="str">
            <v>B</v>
          </cell>
          <cell r="G165">
            <v>61288.493058671615</v>
          </cell>
          <cell r="H165">
            <v>0.57170057003919839</v>
          </cell>
          <cell r="I165">
            <v>35038.666418486013</v>
          </cell>
          <cell r="K165">
            <v>97524636.81258224</v>
          </cell>
          <cell r="L165">
            <v>58321517.889505655</v>
          </cell>
          <cell r="M165">
            <v>48889899.176581852</v>
          </cell>
          <cell r="N165">
            <v>67705753.261687472</v>
          </cell>
          <cell r="O165">
            <v>272441807.1403572</v>
          </cell>
          <cell r="Q165">
            <v>1</v>
          </cell>
          <cell r="R165">
            <v>1</v>
          </cell>
          <cell r="S165">
            <v>1</v>
          </cell>
          <cell r="U165">
            <v>0</v>
          </cell>
          <cell r="V165">
            <v>0</v>
          </cell>
          <cell r="W165">
            <v>0</v>
          </cell>
          <cell r="Y165">
            <v>97524636.81258224</v>
          </cell>
          <cell r="Z165">
            <v>58321517.889505655</v>
          </cell>
          <cell r="AA165">
            <v>48889899.176581852</v>
          </cell>
          <cell r="AB165">
            <v>67705753.261687472</v>
          </cell>
          <cell r="AD165">
            <v>272441807.1403572</v>
          </cell>
          <cell r="AF165">
            <v>9627095.9849410318</v>
          </cell>
          <cell r="AG165">
            <v>38</v>
          </cell>
          <cell r="AH165">
            <v>32146937.545002516</v>
          </cell>
          <cell r="AI165">
            <v>41774033.529943548</v>
          </cell>
          <cell r="AK165">
            <v>0</v>
          </cell>
          <cell r="AL165">
            <v>88703359.771331176</v>
          </cell>
          <cell r="AM165">
            <v>88703359.771331176</v>
          </cell>
          <cell r="AO165">
            <v>0.20511609299755706</v>
          </cell>
          <cell r="AQ165">
            <v>8568526.5464109685</v>
          </cell>
          <cell r="AR165">
            <v>18194486.592052128</v>
          </cell>
          <cell r="AT165">
            <v>299204820.27882028</v>
          </cell>
          <cell r="AU165">
            <v>299205000</v>
          </cell>
        </row>
        <row r="166">
          <cell r="B166" t="str">
            <v>MP303</v>
          </cell>
          <cell r="C166" t="str">
            <v xml:space="preserve"> Mkhondo</v>
          </cell>
          <cell r="D166">
            <v>157</v>
          </cell>
          <cell r="E166" t="str">
            <v>B3</v>
          </cell>
          <cell r="F166" t="str">
            <v>B</v>
          </cell>
          <cell r="G166">
            <v>53786.889251005385</v>
          </cell>
          <cell r="H166">
            <v>0.68982410162268915</v>
          </cell>
          <cell r="I166">
            <v>37103.492556653866</v>
          </cell>
          <cell r="K166">
            <v>103271756.77430844</v>
          </cell>
          <cell r="L166">
            <v>61758400.820995912</v>
          </cell>
          <cell r="M166">
            <v>51770977.483230457</v>
          </cell>
          <cell r="N166">
            <v>71695648.521094903</v>
          </cell>
          <cell r="O166">
            <v>288496783.59962976</v>
          </cell>
          <cell r="Q166">
            <v>1</v>
          </cell>
          <cell r="R166">
            <v>1</v>
          </cell>
          <cell r="S166">
            <v>1</v>
          </cell>
          <cell r="U166">
            <v>0</v>
          </cell>
          <cell r="V166">
            <v>0</v>
          </cell>
          <cell r="W166">
            <v>0</v>
          </cell>
          <cell r="Y166">
            <v>103271756.77430844</v>
          </cell>
          <cell r="Z166">
            <v>61758400.820995912</v>
          </cell>
          <cell r="AA166">
            <v>51770977.483230457</v>
          </cell>
          <cell r="AB166">
            <v>71695648.521094903</v>
          </cell>
          <cell r="AD166">
            <v>288496783.59962976</v>
          </cell>
          <cell r="AF166">
            <v>9627095.9849410318</v>
          </cell>
          <cell r="AG166">
            <v>38</v>
          </cell>
          <cell r="AH166">
            <v>32146937.545002516</v>
          </cell>
          <cell r="AI166">
            <v>41774033.529943548</v>
          </cell>
          <cell r="AK166">
            <v>0</v>
          </cell>
          <cell r="AL166">
            <v>77846224.472272679</v>
          </cell>
          <cell r="AM166">
            <v>77846224.472272679</v>
          </cell>
          <cell r="AO166">
            <v>0.646345205410646</v>
          </cell>
          <cell r="AQ166">
            <v>27000446.282742575</v>
          </cell>
          <cell r="AR166">
            <v>50315533.946974345</v>
          </cell>
          <cell r="AT166">
            <v>365812763.82934666</v>
          </cell>
          <cell r="AU166">
            <v>365813000</v>
          </cell>
        </row>
        <row r="167">
          <cell r="B167" t="str">
            <v>MP304</v>
          </cell>
          <cell r="C167" t="str">
            <v xml:space="preserve"> Dr Pixley ka Isaka Seme</v>
          </cell>
          <cell r="D167">
            <v>158</v>
          </cell>
          <cell r="E167" t="str">
            <v>B3</v>
          </cell>
          <cell r="F167" t="str">
            <v>B</v>
          </cell>
          <cell r="G167">
            <v>24328.878448271291</v>
          </cell>
          <cell r="H167">
            <v>0.67574935612573273</v>
          </cell>
          <cell r="I167">
            <v>16440.22394668054</v>
          </cell>
          <cell r="K167">
            <v>45758786.888979301</v>
          </cell>
          <cell r="L167">
            <v>27364592.121232852</v>
          </cell>
          <cell r="M167">
            <v>22939254.639257126</v>
          </cell>
          <cell r="N167">
            <v>31767697.2292981</v>
          </cell>
          <cell r="O167">
            <v>127830330.87876739</v>
          </cell>
          <cell r="Q167">
            <v>1</v>
          </cell>
          <cell r="R167">
            <v>1</v>
          </cell>
          <cell r="S167">
            <v>1</v>
          </cell>
          <cell r="U167">
            <v>0</v>
          </cell>
          <cell r="V167">
            <v>0</v>
          </cell>
          <cell r="W167">
            <v>0</v>
          </cell>
          <cell r="Y167">
            <v>45758786.888979301</v>
          </cell>
          <cell r="Z167">
            <v>27364592.121232852</v>
          </cell>
          <cell r="AA167">
            <v>22939254.639257126</v>
          </cell>
          <cell r="AB167">
            <v>31767697.2292981</v>
          </cell>
          <cell r="AD167">
            <v>127830330.87876739</v>
          </cell>
          <cell r="AF167">
            <v>9627095.9849410318</v>
          </cell>
          <cell r="AG167">
            <v>21</v>
          </cell>
          <cell r="AH167">
            <v>17765412.85381718</v>
          </cell>
          <cell r="AI167">
            <v>27392508.838758212</v>
          </cell>
          <cell r="AK167">
            <v>0</v>
          </cell>
          <cell r="AL167">
            <v>35211393.691211894</v>
          </cell>
          <cell r="AM167">
            <v>35211393.691211894</v>
          </cell>
          <cell r="AO167">
            <v>0.6903997156041628</v>
          </cell>
          <cell r="AQ167">
            <v>18911780.311963186</v>
          </cell>
          <cell r="AR167">
            <v>24309936.190438904</v>
          </cell>
          <cell r="AT167">
            <v>171052047.38116947</v>
          </cell>
          <cell r="AU167">
            <v>171052000</v>
          </cell>
        </row>
        <row r="168">
          <cell r="B168" t="str">
            <v>MP305</v>
          </cell>
          <cell r="C168" t="str">
            <v xml:space="preserve"> Lekwa</v>
          </cell>
          <cell r="D168">
            <v>159</v>
          </cell>
          <cell r="E168" t="str">
            <v>B3</v>
          </cell>
          <cell r="F168" t="str">
            <v>B</v>
          </cell>
          <cell r="G168">
            <v>42607.204938747724</v>
          </cell>
          <cell r="H168">
            <v>0.5442142494593657</v>
          </cell>
          <cell r="I168">
            <v>23187.448057301972</v>
          </cell>
          <cell r="K168">
            <v>64538627.794519261</v>
          </cell>
          <cell r="L168">
            <v>38595280.72599382</v>
          </cell>
          <cell r="M168">
            <v>32353742.695116688</v>
          </cell>
          <cell r="N168">
            <v>44805462.005471982</v>
          </cell>
          <cell r="O168">
            <v>180293113.22110176</v>
          </cell>
          <cell r="Q168">
            <v>1</v>
          </cell>
          <cell r="R168">
            <v>1</v>
          </cell>
          <cell r="S168">
            <v>1</v>
          </cell>
          <cell r="U168">
            <v>0</v>
          </cell>
          <cell r="V168">
            <v>0</v>
          </cell>
          <cell r="W168">
            <v>0</v>
          </cell>
          <cell r="Y168">
            <v>64538627.794519261</v>
          </cell>
          <cell r="Z168">
            <v>38595280.72599382</v>
          </cell>
          <cell r="AA168">
            <v>32353742.695116688</v>
          </cell>
          <cell r="AB168">
            <v>44805462.005471982</v>
          </cell>
          <cell r="AD168">
            <v>180293113.22110176</v>
          </cell>
          <cell r="AF168">
            <v>9627095.9849410318</v>
          </cell>
          <cell r="AG168">
            <v>30</v>
          </cell>
          <cell r="AH168">
            <v>25379161.219738826</v>
          </cell>
          <cell r="AI168">
            <v>35006257.204679862</v>
          </cell>
          <cell r="AK168">
            <v>0</v>
          </cell>
          <cell r="AL168">
            <v>61665771.826279812</v>
          </cell>
          <cell r="AM168">
            <v>61665771.826279812</v>
          </cell>
          <cell r="AO168">
            <v>0.18810136330901217</v>
          </cell>
          <cell r="AQ168">
            <v>6584724.7045462113</v>
          </cell>
          <cell r="AR168">
            <v>11599415.750025706</v>
          </cell>
          <cell r="AT168">
            <v>198477253.67567366</v>
          </cell>
          <cell r="AU168">
            <v>198477000</v>
          </cell>
        </row>
        <row r="169">
          <cell r="B169" t="str">
            <v>MP306</v>
          </cell>
          <cell r="C169" t="str">
            <v xml:space="preserve"> Dipaleseng</v>
          </cell>
          <cell r="D169">
            <v>160</v>
          </cell>
          <cell r="E169" t="str">
            <v>B3</v>
          </cell>
          <cell r="F169" t="str">
            <v>B</v>
          </cell>
          <cell r="G169">
            <v>17310.705878494024</v>
          </cell>
          <cell r="H169">
            <v>0.6072016391895394</v>
          </cell>
          <cell r="I169">
            <v>10511.088984949567</v>
          </cell>
          <cell r="K169">
            <v>29255968.920698248</v>
          </cell>
          <cell r="L169">
            <v>17495604.911221679</v>
          </cell>
          <cell r="M169">
            <v>14666256.831028927</v>
          </cell>
          <cell r="N169">
            <v>20310738.680144854</v>
          </cell>
          <cell r="O169">
            <v>81728569.343093693</v>
          </cell>
          <cell r="Q169">
            <v>1</v>
          </cell>
          <cell r="R169">
            <v>1</v>
          </cell>
          <cell r="S169">
            <v>1</v>
          </cell>
          <cell r="U169">
            <v>0</v>
          </cell>
          <cell r="V169">
            <v>0</v>
          </cell>
          <cell r="W169">
            <v>0</v>
          </cell>
          <cell r="Y169">
            <v>29255968.920698248</v>
          </cell>
          <cell r="Z169">
            <v>17495604.911221679</v>
          </cell>
          <cell r="AA169">
            <v>14666256.831028927</v>
          </cell>
          <cell r="AB169">
            <v>20310738.680144854</v>
          </cell>
          <cell r="AD169">
            <v>81728569.343093693</v>
          </cell>
          <cell r="AF169">
            <v>9627095.9849410318</v>
          </cell>
          <cell r="AG169">
            <v>12</v>
          </cell>
          <cell r="AH169">
            <v>10151664.487895532</v>
          </cell>
          <cell r="AI169">
            <v>19778760.472836562</v>
          </cell>
          <cell r="AK169">
            <v>0</v>
          </cell>
          <cell r="AL169">
            <v>25053932.554122325</v>
          </cell>
          <cell r="AM169">
            <v>25053932.554122325</v>
          </cell>
          <cell r="AO169">
            <v>0.61359335239810386</v>
          </cell>
          <cell r="AQ169">
            <v>12136115.944806892</v>
          </cell>
          <cell r="AR169">
            <v>15372926.466639906</v>
          </cell>
          <cell r="AT169">
            <v>109237611.75454049</v>
          </cell>
          <cell r="AU169">
            <v>109238000</v>
          </cell>
        </row>
        <row r="170">
          <cell r="B170" t="str">
            <v>MP307</v>
          </cell>
          <cell r="C170" t="str">
            <v xml:space="preserve"> Govan Mbeki</v>
          </cell>
          <cell r="D170">
            <v>161</v>
          </cell>
          <cell r="E170" t="str">
            <v>B1</v>
          </cell>
          <cell r="F170" t="str">
            <v>B</v>
          </cell>
          <cell r="G170">
            <v>131729.32881321106</v>
          </cell>
          <cell r="H170">
            <v>0.51096512640699687</v>
          </cell>
          <cell r="I170">
            <v>67309.093148551241</v>
          </cell>
          <cell r="K170">
            <v>187344312.28334299</v>
          </cell>
          <cell r="L170">
            <v>112035327.86620405</v>
          </cell>
          <cell r="M170">
            <v>93917238.127638072</v>
          </cell>
          <cell r="N170">
            <v>130062394.45743901</v>
          </cell>
          <cell r="O170">
            <v>523359272.73462409</v>
          </cell>
          <cell r="Q170">
            <v>1</v>
          </cell>
          <cell r="R170">
            <v>1</v>
          </cell>
          <cell r="S170">
            <v>1</v>
          </cell>
          <cell r="U170">
            <v>0</v>
          </cell>
          <cell r="V170">
            <v>0</v>
          </cell>
          <cell r="W170">
            <v>0</v>
          </cell>
          <cell r="Y170">
            <v>187344312.28334299</v>
          </cell>
          <cell r="Z170">
            <v>112035327.86620405</v>
          </cell>
          <cell r="AA170">
            <v>93917238.127638072</v>
          </cell>
          <cell r="AB170">
            <v>130062394.45743901</v>
          </cell>
          <cell r="AD170">
            <v>523359272.73462409</v>
          </cell>
          <cell r="AF170">
            <v>9627095.9849410318</v>
          </cell>
          <cell r="AG170">
            <v>63</v>
          </cell>
          <cell r="AH170">
            <v>53296238.561451539</v>
          </cell>
          <cell r="AI170">
            <v>62923334.546392575</v>
          </cell>
          <cell r="AK170">
            <v>0</v>
          </cell>
          <cell r="AL170">
            <v>190652983.34172329</v>
          </cell>
          <cell r="AM170">
            <v>190652983.34172329</v>
          </cell>
          <cell r="AO170">
            <v>0</v>
          </cell>
          <cell r="AQ170">
            <v>0</v>
          </cell>
          <cell r="AR170">
            <v>0</v>
          </cell>
          <cell r="AT170">
            <v>523359272.73462409</v>
          </cell>
          <cell r="AU170">
            <v>523359000</v>
          </cell>
        </row>
        <row r="171">
          <cell r="B171" t="str">
            <v>DC30</v>
          </cell>
          <cell r="C171" t="str">
            <v xml:space="preserve"> Gert Sibande District Municipality</v>
          </cell>
          <cell r="D171">
            <v>162</v>
          </cell>
          <cell r="E171" t="str">
            <v>C1</v>
          </cell>
          <cell r="F171" t="str">
            <v>C</v>
          </cell>
          <cell r="G171">
            <v>390192.23270220822</v>
          </cell>
          <cell r="H171">
            <v>0</v>
          </cell>
          <cell r="I171">
            <v>0</v>
          </cell>
          <cell r="K171">
            <v>0</v>
          </cell>
          <cell r="L171">
            <v>0</v>
          </cell>
          <cell r="M171">
            <v>0</v>
          </cell>
          <cell r="N171">
            <v>0</v>
          </cell>
          <cell r="O171">
            <v>0</v>
          </cell>
          <cell r="Q171">
            <v>0</v>
          </cell>
          <cell r="R171">
            <v>0</v>
          </cell>
          <cell r="S171">
            <v>0</v>
          </cell>
          <cell r="U171">
            <v>0</v>
          </cell>
          <cell r="V171">
            <v>0</v>
          </cell>
          <cell r="W171">
            <v>0</v>
          </cell>
          <cell r="Y171">
            <v>0</v>
          </cell>
          <cell r="Z171">
            <v>0</v>
          </cell>
          <cell r="AA171">
            <v>0</v>
          </cell>
          <cell r="AB171">
            <v>0</v>
          </cell>
          <cell r="AD171">
            <v>0</v>
          </cell>
          <cell r="AF171">
            <v>9627095.9849410318</v>
          </cell>
          <cell r="AG171">
            <v>48</v>
          </cell>
          <cell r="AH171">
            <v>40606657.951582126</v>
          </cell>
          <cell r="AI171">
            <v>50233753.936523154</v>
          </cell>
          <cell r="AK171">
            <v>63107823.690283783</v>
          </cell>
          <cell r="AL171">
            <v>0</v>
          </cell>
          <cell r="AM171">
            <v>63107823.690283783</v>
          </cell>
          <cell r="AO171">
            <v>0.14997412610717342</v>
          </cell>
          <cell r="AQ171">
            <v>7533763.3477128427</v>
          </cell>
          <cell r="AR171">
            <v>9464540.7084758859</v>
          </cell>
          <cell r="AT171">
            <v>16998304.056188729</v>
          </cell>
          <cell r="AU171">
            <v>16998000</v>
          </cell>
        </row>
        <row r="172">
          <cell r="B172" t="str">
            <v>MP311</v>
          </cell>
          <cell r="C172" t="str">
            <v xml:space="preserve"> Victor Khanye</v>
          </cell>
          <cell r="D172">
            <v>163</v>
          </cell>
          <cell r="E172" t="str">
            <v>B3</v>
          </cell>
          <cell r="F172" t="str">
            <v>B</v>
          </cell>
          <cell r="G172">
            <v>29623.872337226927</v>
          </cell>
          <cell r="H172">
            <v>0.58758394642628609</v>
          </cell>
          <cell r="I172">
            <v>17406.511816336286</v>
          </cell>
          <cell r="K172">
            <v>48448297.740193143</v>
          </cell>
          <cell r="L172">
            <v>28972968.838641457</v>
          </cell>
          <cell r="M172">
            <v>24287528.456496336</v>
          </cell>
          <cell r="N172">
            <v>33634870.120563075</v>
          </cell>
          <cell r="O172">
            <v>135343665.15589398</v>
          </cell>
          <cell r="Q172">
            <v>1</v>
          </cell>
          <cell r="R172">
            <v>1</v>
          </cell>
          <cell r="S172">
            <v>1</v>
          </cell>
          <cell r="U172">
            <v>0</v>
          </cell>
          <cell r="V172">
            <v>0</v>
          </cell>
          <cell r="W172">
            <v>0</v>
          </cell>
          <cell r="Y172">
            <v>48448297.740193143</v>
          </cell>
          <cell r="Z172">
            <v>28972968.838641457</v>
          </cell>
          <cell r="AA172">
            <v>24287528.456496336</v>
          </cell>
          <cell r="AB172">
            <v>33634870.120563075</v>
          </cell>
          <cell r="AD172">
            <v>135343665.15589398</v>
          </cell>
          <cell r="AF172">
            <v>9627095.9849410318</v>
          </cell>
          <cell r="AG172">
            <v>17</v>
          </cell>
          <cell r="AH172">
            <v>14381524.691185337</v>
          </cell>
          <cell r="AI172">
            <v>24008620.676126368</v>
          </cell>
          <cell r="AK172">
            <v>0</v>
          </cell>
          <cell r="AL172">
            <v>42874883.597374253</v>
          </cell>
          <cell r="AM172">
            <v>42874883.597374253</v>
          </cell>
          <cell r="AO172">
            <v>0.35060656216184571</v>
          </cell>
          <cell r="AQ172">
            <v>8417579.9575044736</v>
          </cell>
          <cell r="AR172">
            <v>15032215.541164694</v>
          </cell>
          <cell r="AT172">
            <v>158793460.65456316</v>
          </cell>
          <cell r="AU172">
            <v>158793000</v>
          </cell>
        </row>
        <row r="173">
          <cell r="B173" t="str">
            <v>MP312</v>
          </cell>
          <cell r="C173" t="str">
            <v xml:space="preserve"> Emalahleni</v>
          </cell>
          <cell r="D173">
            <v>164</v>
          </cell>
          <cell r="E173" t="str">
            <v>B1</v>
          </cell>
          <cell r="F173" t="str">
            <v>B</v>
          </cell>
          <cell r="G173">
            <v>189970.32817396839</v>
          </cell>
          <cell r="H173">
            <v>0.46411076247504229</v>
          </cell>
          <cell r="I173">
            <v>88167.273856454471</v>
          </cell>
          <cell r="K173">
            <v>245399789.447173</v>
          </cell>
          <cell r="L173">
            <v>146753565.84847832</v>
          </cell>
          <cell r="M173">
            <v>123020924.31354561</v>
          </cell>
          <cell r="N173">
            <v>170366977.3896226</v>
          </cell>
          <cell r="O173">
            <v>685541256.99881947</v>
          </cell>
          <cell r="Q173">
            <v>1</v>
          </cell>
          <cell r="R173">
            <v>1</v>
          </cell>
          <cell r="S173">
            <v>1</v>
          </cell>
          <cell r="U173">
            <v>0</v>
          </cell>
          <cell r="V173">
            <v>0</v>
          </cell>
          <cell r="W173">
            <v>0</v>
          </cell>
          <cell r="Y173">
            <v>245399789.447173</v>
          </cell>
          <cell r="Z173">
            <v>146753565.84847832</v>
          </cell>
          <cell r="AA173">
            <v>123020924.31354561</v>
          </cell>
          <cell r="AB173">
            <v>170366977.3896226</v>
          </cell>
          <cell r="AD173">
            <v>685541256.99881947</v>
          </cell>
          <cell r="AF173">
            <v>9627095.9849410318</v>
          </cell>
          <cell r="AG173">
            <v>68</v>
          </cell>
          <cell r="AH173">
            <v>57526098.764741346</v>
          </cell>
          <cell r="AI173">
            <v>67153194.749682382</v>
          </cell>
          <cell r="AK173">
            <v>0</v>
          </cell>
          <cell r="AL173">
            <v>274945679.44037819</v>
          </cell>
          <cell r="AM173">
            <v>274945679.44037819</v>
          </cell>
          <cell r="AO173">
            <v>0</v>
          </cell>
          <cell r="AQ173">
            <v>0</v>
          </cell>
          <cell r="AR173">
            <v>0</v>
          </cell>
          <cell r="AT173">
            <v>685541256.99881947</v>
          </cell>
          <cell r="AU173">
            <v>685541000</v>
          </cell>
        </row>
        <row r="174">
          <cell r="B174" t="str">
            <v>MP313</v>
          </cell>
          <cell r="C174" t="str">
            <v xml:space="preserve"> Steve Tshwete</v>
          </cell>
          <cell r="D174">
            <v>165</v>
          </cell>
          <cell r="E174" t="str">
            <v>B1</v>
          </cell>
          <cell r="F174" t="str">
            <v>B</v>
          </cell>
          <cell r="G174">
            <v>116117.77462991071</v>
          </cell>
          <cell r="H174">
            <v>0.44313141998346939</v>
          </cell>
          <cell r="I174">
            <v>51455.434357072809</v>
          </cell>
          <cell r="K174">
            <v>143218137.57899356</v>
          </cell>
          <cell r="L174">
            <v>85647067.714455962</v>
          </cell>
          <cell r="M174">
            <v>71796425.347891837</v>
          </cell>
          <cell r="N174">
            <v>99428126.08629702</v>
          </cell>
          <cell r="O174">
            <v>400089756.72763836</v>
          </cell>
          <cell r="Q174">
            <v>1</v>
          </cell>
          <cell r="R174">
            <v>1</v>
          </cell>
          <cell r="S174">
            <v>1</v>
          </cell>
          <cell r="U174">
            <v>0</v>
          </cell>
          <cell r="V174">
            <v>0</v>
          </cell>
          <cell r="W174">
            <v>0</v>
          </cell>
          <cell r="Y174">
            <v>143218137.57899356</v>
          </cell>
          <cell r="Z174">
            <v>85647067.714455962</v>
          </cell>
          <cell r="AA174">
            <v>71796425.347891837</v>
          </cell>
          <cell r="AB174">
            <v>99428126.08629702</v>
          </cell>
          <cell r="AD174">
            <v>400089756.72763836</v>
          </cell>
          <cell r="AF174">
            <v>9627095.9849410318</v>
          </cell>
          <cell r="AG174">
            <v>58</v>
          </cell>
          <cell r="AH174">
            <v>49066378.358161733</v>
          </cell>
          <cell r="AI174">
            <v>58693474.343102768</v>
          </cell>
          <cell r="AK174">
            <v>0</v>
          </cell>
          <cell r="AL174">
            <v>168058247.55689576</v>
          </cell>
          <cell r="AM174">
            <v>168058247.55689576</v>
          </cell>
          <cell r="AO174">
            <v>0</v>
          </cell>
          <cell r="AQ174">
            <v>0</v>
          </cell>
          <cell r="AR174">
            <v>0</v>
          </cell>
          <cell r="AT174">
            <v>400089756.72763836</v>
          </cell>
          <cell r="AU174">
            <v>400090000</v>
          </cell>
        </row>
        <row r="175">
          <cell r="B175" t="str">
            <v>MP314</v>
          </cell>
          <cell r="C175" t="str">
            <v xml:space="preserve"> Emakhazeni</v>
          </cell>
          <cell r="D175">
            <v>166</v>
          </cell>
          <cell r="E175" t="str">
            <v>B2</v>
          </cell>
          <cell r="F175" t="str">
            <v>B</v>
          </cell>
          <cell r="G175">
            <v>16787.302150946354</v>
          </cell>
          <cell r="H175">
            <v>0.59124027828060277</v>
          </cell>
          <cell r="I175">
            <v>9925.3291953060834</v>
          </cell>
          <cell r="K175">
            <v>27625598.344886146</v>
          </cell>
          <cell r="L175">
            <v>16520613.464839982</v>
          </cell>
          <cell r="M175">
            <v>13848938.708377525</v>
          </cell>
          <cell r="N175">
            <v>19178866.042226881</v>
          </cell>
          <cell r="O175">
            <v>77174016.56033054</v>
          </cell>
          <cell r="Q175">
            <v>1</v>
          </cell>
          <cell r="R175">
            <v>1</v>
          </cell>
          <cell r="S175">
            <v>1</v>
          </cell>
          <cell r="U175">
            <v>0</v>
          </cell>
          <cell r="V175">
            <v>0</v>
          </cell>
          <cell r="W175">
            <v>0</v>
          </cell>
          <cell r="Y175">
            <v>27625598.344886146</v>
          </cell>
          <cell r="Z175">
            <v>16520613.464839982</v>
          </cell>
          <cell r="AA175">
            <v>13848938.708377525</v>
          </cell>
          <cell r="AB175">
            <v>19178866.042226881</v>
          </cell>
          <cell r="AD175">
            <v>77174016.56033054</v>
          </cell>
          <cell r="AF175">
            <v>9627095.9849410318</v>
          </cell>
          <cell r="AG175">
            <v>15</v>
          </cell>
          <cell r="AH175">
            <v>12689580.609869413</v>
          </cell>
          <cell r="AI175">
            <v>22316676.594810445</v>
          </cell>
          <cell r="AK175">
            <v>0</v>
          </cell>
          <cell r="AL175">
            <v>24296405.866268024</v>
          </cell>
          <cell r="AM175">
            <v>24296405.866268024</v>
          </cell>
          <cell r="AO175">
            <v>0.40221450674725012</v>
          </cell>
          <cell r="AQ175">
            <v>8976091.0688195843</v>
          </cell>
          <cell r="AR175">
            <v>9772366.9012319874</v>
          </cell>
          <cell r="AT175">
            <v>95922474.530382112</v>
          </cell>
          <cell r="AU175">
            <v>95922000</v>
          </cell>
        </row>
        <row r="176">
          <cell r="B176" t="str">
            <v>MP315</v>
          </cell>
          <cell r="C176" t="str">
            <v xml:space="preserve"> Thembisile Hani</v>
          </cell>
          <cell r="D176">
            <v>167</v>
          </cell>
          <cell r="E176" t="str">
            <v>B4</v>
          </cell>
          <cell r="F176" t="str">
            <v>B</v>
          </cell>
          <cell r="G176">
            <v>93501.38034132836</v>
          </cell>
          <cell r="H176">
            <v>0.64938584540889477</v>
          </cell>
          <cell r="I176">
            <v>60718.472919852131</v>
          </cell>
          <cell r="K176">
            <v>169000353.74060488</v>
          </cell>
          <cell r="L176">
            <v>101065304.89272064</v>
          </cell>
          <cell r="M176">
            <v>84721261.470197618</v>
          </cell>
          <cell r="N176">
            <v>117327237.76750386</v>
          </cell>
          <cell r="O176">
            <v>472114157.87102699</v>
          </cell>
          <cell r="Q176">
            <v>1</v>
          </cell>
          <cell r="R176">
            <v>1</v>
          </cell>
          <cell r="S176">
            <v>1</v>
          </cell>
          <cell r="U176">
            <v>0</v>
          </cell>
          <cell r="V176">
            <v>0</v>
          </cell>
          <cell r="W176">
            <v>0</v>
          </cell>
          <cell r="Y176">
            <v>169000353.74060488</v>
          </cell>
          <cell r="Z176">
            <v>101065304.89272064</v>
          </cell>
          <cell r="AA176">
            <v>84721261.470197618</v>
          </cell>
          <cell r="AB176">
            <v>117327237.76750386</v>
          </cell>
          <cell r="AD176">
            <v>472114157.87102699</v>
          </cell>
          <cell r="AF176">
            <v>9627095.9849410318</v>
          </cell>
          <cell r="AG176">
            <v>64</v>
          </cell>
          <cell r="AH176">
            <v>54142210.602109499</v>
          </cell>
          <cell r="AI176">
            <v>63769306.587050527</v>
          </cell>
          <cell r="AK176">
            <v>0</v>
          </cell>
          <cell r="AL176">
            <v>135325346.82478103</v>
          </cell>
          <cell r="AM176">
            <v>135325346.82478103</v>
          </cell>
          <cell r="AO176">
            <v>0.74894727485285295</v>
          </cell>
          <cell r="AQ176">
            <v>47759848.387627579</v>
          </cell>
          <cell r="AR176">
            <v>101351549.72293693</v>
          </cell>
          <cell r="AT176">
            <v>621225555.98159146</v>
          </cell>
          <cell r="AU176">
            <v>621226000</v>
          </cell>
        </row>
        <row r="177">
          <cell r="B177" t="str">
            <v>MP316</v>
          </cell>
          <cell r="C177" t="str">
            <v xml:space="preserve"> Dr JS Moroka</v>
          </cell>
          <cell r="D177">
            <v>168</v>
          </cell>
          <cell r="E177" t="str">
            <v>B4</v>
          </cell>
          <cell r="F177" t="str">
            <v>B</v>
          </cell>
          <cell r="G177">
            <v>65675.288895675607</v>
          </cell>
          <cell r="H177">
            <v>0.71136099438475187</v>
          </cell>
          <cell r="I177">
            <v>46718.838815333649</v>
          </cell>
          <cell r="K177">
            <v>130034566.19476715</v>
          </cell>
          <cell r="L177">
            <v>77763050.716675788</v>
          </cell>
          <cell r="M177">
            <v>65187393.037412688</v>
          </cell>
          <cell r="N177">
            <v>90275529.774006844</v>
          </cell>
          <cell r="O177">
            <v>363260539.72286248</v>
          </cell>
          <cell r="Q177">
            <v>1</v>
          </cell>
          <cell r="R177">
            <v>1</v>
          </cell>
          <cell r="S177">
            <v>1</v>
          </cell>
          <cell r="U177">
            <v>0</v>
          </cell>
          <cell r="V177">
            <v>0</v>
          </cell>
          <cell r="W177">
            <v>0</v>
          </cell>
          <cell r="Y177">
            <v>130034566.19476715</v>
          </cell>
          <cell r="Z177">
            <v>77763050.716675788</v>
          </cell>
          <cell r="AA177">
            <v>65187393.037412688</v>
          </cell>
          <cell r="AB177">
            <v>90275529.774006844</v>
          </cell>
          <cell r="AD177">
            <v>363260539.72286248</v>
          </cell>
          <cell r="AF177">
            <v>9627095.9849410318</v>
          </cell>
          <cell r="AG177">
            <v>62</v>
          </cell>
          <cell r="AH177">
            <v>52450266.52079358</v>
          </cell>
          <cell r="AI177">
            <v>62077362.505734608</v>
          </cell>
          <cell r="AK177">
            <v>0</v>
          </cell>
          <cell r="AL177">
            <v>95052406.875501841</v>
          </cell>
          <cell r="AM177">
            <v>95052406.875501841</v>
          </cell>
          <cell r="AO177">
            <v>1</v>
          </cell>
          <cell r="AQ177">
            <v>62077362.505734608</v>
          </cell>
          <cell r="AR177">
            <v>95052406.875501841</v>
          </cell>
          <cell r="AT177">
            <v>520390309.10409892</v>
          </cell>
          <cell r="AU177">
            <v>520390000</v>
          </cell>
        </row>
        <row r="178">
          <cell r="B178" t="str">
            <v>DC31</v>
          </cell>
          <cell r="C178" t="str">
            <v xml:space="preserve"> Nkangala District Municipality</v>
          </cell>
          <cell r="D178">
            <v>169</v>
          </cell>
          <cell r="E178" t="str">
            <v>C1</v>
          </cell>
          <cell r="F178" t="str">
            <v>C</v>
          </cell>
          <cell r="G178">
            <v>511675.94652905635</v>
          </cell>
          <cell r="H178">
            <v>0</v>
          </cell>
          <cell r="I178">
            <v>0</v>
          </cell>
          <cell r="K178">
            <v>0</v>
          </cell>
          <cell r="L178">
            <v>0</v>
          </cell>
          <cell r="M178">
            <v>0</v>
          </cell>
          <cell r="N178">
            <v>0</v>
          </cell>
          <cell r="O178">
            <v>0</v>
          </cell>
          <cell r="Q178">
            <v>0</v>
          </cell>
          <cell r="R178">
            <v>0</v>
          </cell>
          <cell r="S178">
            <v>0</v>
          </cell>
          <cell r="U178">
            <v>0</v>
          </cell>
          <cell r="V178">
            <v>0</v>
          </cell>
          <cell r="W178">
            <v>0</v>
          </cell>
          <cell r="Y178">
            <v>0</v>
          </cell>
          <cell r="Z178">
            <v>0</v>
          </cell>
          <cell r="AA178">
            <v>0</v>
          </cell>
          <cell r="AB178">
            <v>0</v>
          </cell>
          <cell r="AD178">
            <v>0</v>
          </cell>
          <cell r="AF178">
            <v>9627095.9849410318</v>
          </cell>
          <cell r="AG178">
            <v>57</v>
          </cell>
          <cell r="AH178">
            <v>48220406.317503773</v>
          </cell>
          <cell r="AI178">
            <v>57847502.302444801</v>
          </cell>
          <cell r="AK178">
            <v>82756017.967069119</v>
          </cell>
          <cell r="AL178">
            <v>0</v>
          </cell>
          <cell r="AM178">
            <v>82756017.967069119</v>
          </cell>
          <cell r="AO178">
            <v>0.22371104118899077</v>
          </cell>
          <cell r="AQ178">
            <v>12941124.970262468</v>
          </cell>
          <cell r="AR178">
            <v>18513434.944067858</v>
          </cell>
          <cell r="AT178">
            <v>31454559.914330326</v>
          </cell>
          <cell r="AU178">
            <v>31455000</v>
          </cell>
        </row>
        <row r="179">
          <cell r="B179" t="str">
            <v>MP321</v>
          </cell>
          <cell r="C179" t="str">
            <v xml:space="preserve"> Thaba Chweu</v>
          </cell>
          <cell r="D179">
            <v>170</v>
          </cell>
          <cell r="E179" t="str">
            <v>B3</v>
          </cell>
          <cell r="F179" t="str">
            <v>B</v>
          </cell>
          <cell r="G179">
            <v>44591.074544358511</v>
          </cell>
          <cell r="H179">
            <v>0.60733840043441567</v>
          </cell>
          <cell r="I179">
            <v>27081.871887422487</v>
          </cell>
          <cell r="K179">
            <v>75378146.202285767</v>
          </cell>
          <cell r="L179">
            <v>45077511.138674714</v>
          </cell>
          <cell r="M179">
            <v>37787682.050326213</v>
          </cell>
          <cell r="N179">
            <v>52330716.984909877</v>
          </cell>
          <cell r="O179">
            <v>210574056.37619656</v>
          </cell>
          <cell r="Q179">
            <v>1</v>
          </cell>
          <cell r="R179">
            <v>1</v>
          </cell>
          <cell r="S179">
            <v>1</v>
          </cell>
          <cell r="U179">
            <v>0</v>
          </cell>
          <cell r="V179">
            <v>0</v>
          </cell>
          <cell r="W179">
            <v>0</v>
          </cell>
          <cell r="Y179">
            <v>75378146.202285767</v>
          </cell>
          <cell r="Z179">
            <v>45077511.138674714</v>
          </cell>
          <cell r="AA179">
            <v>37787682.050326213</v>
          </cell>
          <cell r="AB179">
            <v>52330716.984909877</v>
          </cell>
          <cell r="AD179">
            <v>210574056.37619656</v>
          </cell>
          <cell r="AF179">
            <v>9627095.9849410318</v>
          </cell>
          <cell r="AG179">
            <v>27</v>
          </cell>
          <cell r="AH179">
            <v>22841245.097764947</v>
          </cell>
          <cell r="AI179">
            <v>32468341.082705978</v>
          </cell>
          <cell r="AK179">
            <v>0</v>
          </cell>
          <cell r="AL179">
            <v>64537043.260502227</v>
          </cell>
          <cell r="AM179">
            <v>64537043.260502227</v>
          </cell>
          <cell r="AO179">
            <v>0.27325665199271332</v>
          </cell>
          <cell r="AQ179">
            <v>8872190.1800177041</v>
          </cell>
          <cell r="AR179">
            <v>17635176.370873742</v>
          </cell>
          <cell r="AT179">
            <v>237081422.92708802</v>
          </cell>
          <cell r="AU179">
            <v>237081000</v>
          </cell>
        </row>
        <row r="180">
          <cell r="B180" t="str">
            <v>MP324</v>
          </cell>
          <cell r="C180" t="str">
            <v xml:space="preserve"> Nkomazi</v>
          </cell>
          <cell r="D180">
            <v>171</v>
          </cell>
          <cell r="E180" t="str">
            <v>B4</v>
          </cell>
          <cell r="F180" t="str">
            <v>B</v>
          </cell>
          <cell r="G180">
            <v>117731.2809505247</v>
          </cell>
          <cell r="H180">
            <v>0.74260806240089294</v>
          </cell>
          <cell r="I180">
            <v>87428.198430644305</v>
          </cell>
          <cell r="K180">
            <v>243342688.82529509</v>
          </cell>
          <cell r="L180">
            <v>145523382.02374977</v>
          </cell>
          <cell r="M180">
            <v>121989682.92381382</v>
          </cell>
          <cell r="N180">
            <v>168938850.59324205</v>
          </cell>
          <cell r="O180">
            <v>679794604.36610079</v>
          </cell>
          <cell r="Q180">
            <v>1</v>
          </cell>
          <cell r="R180">
            <v>1</v>
          </cell>
          <cell r="S180">
            <v>1</v>
          </cell>
          <cell r="U180">
            <v>0</v>
          </cell>
          <cell r="V180">
            <v>0</v>
          </cell>
          <cell r="W180">
            <v>0</v>
          </cell>
          <cell r="Y180">
            <v>243342688.82529509</v>
          </cell>
          <cell r="Z180">
            <v>145523382.02374977</v>
          </cell>
          <cell r="AA180">
            <v>121989682.92381382</v>
          </cell>
          <cell r="AB180">
            <v>168938850.59324205</v>
          </cell>
          <cell r="AD180">
            <v>679794604.36610079</v>
          </cell>
          <cell r="AF180">
            <v>9627095.9849410318</v>
          </cell>
          <cell r="AG180">
            <v>65</v>
          </cell>
          <cell r="AH180">
            <v>54988182.642767459</v>
          </cell>
          <cell r="AI180">
            <v>64615278.627708495</v>
          </cell>
          <cell r="AK180">
            <v>0</v>
          </cell>
          <cell r="AL180">
            <v>170393489.04364151</v>
          </cell>
          <cell r="AM180">
            <v>170393489.04364151</v>
          </cell>
          <cell r="AO180">
            <v>0.86119234056664984</v>
          </cell>
          <cell r="AQ180">
            <v>55646183.037762508</v>
          </cell>
          <cell r="AR180">
            <v>146741567.64681143</v>
          </cell>
          <cell r="AT180">
            <v>882182355.05067468</v>
          </cell>
          <cell r="AU180">
            <v>882182000</v>
          </cell>
        </row>
        <row r="181">
          <cell r="B181" t="str">
            <v>MP325</v>
          </cell>
          <cell r="C181" t="str">
            <v xml:space="preserve"> Bushbuckridge</v>
          </cell>
          <cell r="D181">
            <v>172</v>
          </cell>
          <cell r="E181" t="str">
            <v>B4</v>
          </cell>
          <cell r="F181" t="str">
            <v>B</v>
          </cell>
          <cell r="G181">
            <v>148131.69921832651</v>
          </cell>
          <cell r="H181">
            <v>0.76658952097246946</v>
          </cell>
          <cell r="I181">
            <v>113556.20834461485</v>
          </cell>
          <cell r="K181">
            <v>316065909.71109807</v>
          </cell>
          <cell r="L181">
            <v>189013199.22783321</v>
          </cell>
          <cell r="M181">
            <v>158446429.16872257</v>
          </cell>
          <cell r="N181">
            <v>219426405.43696463</v>
          </cell>
          <cell r="O181">
            <v>882951943.54461849</v>
          </cell>
          <cell r="Q181">
            <v>1</v>
          </cell>
          <cell r="R181">
            <v>1</v>
          </cell>
          <cell r="S181">
            <v>1</v>
          </cell>
          <cell r="U181">
            <v>0</v>
          </cell>
          <cell r="V181">
            <v>0</v>
          </cell>
          <cell r="W181">
            <v>0</v>
          </cell>
          <cell r="Y181">
            <v>316065909.71109807</v>
          </cell>
          <cell r="Z181">
            <v>189013199.22783321</v>
          </cell>
          <cell r="AA181">
            <v>158446429.16872257</v>
          </cell>
          <cell r="AB181">
            <v>219426405.43696463</v>
          </cell>
          <cell r="AD181">
            <v>882951943.54461849</v>
          </cell>
          <cell r="AF181">
            <v>9627095.9849410318</v>
          </cell>
          <cell r="AG181">
            <v>76</v>
          </cell>
          <cell r="AH181">
            <v>64293875.090005033</v>
          </cell>
          <cell r="AI181">
            <v>73920971.074946061</v>
          </cell>
          <cell r="AK181">
            <v>0</v>
          </cell>
          <cell r="AL181">
            <v>214392274.20264831</v>
          </cell>
          <cell r="AM181">
            <v>214392274.20264831</v>
          </cell>
          <cell r="AO181">
            <v>1</v>
          </cell>
          <cell r="AQ181">
            <v>73920971.074946061</v>
          </cell>
          <cell r="AR181">
            <v>214392274.20264831</v>
          </cell>
          <cell r="AT181">
            <v>1171265188.8222129</v>
          </cell>
          <cell r="AU181">
            <v>1171265000</v>
          </cell>
        </row>
        <row r="182">
          <cell r="B182" t="str">
            <v>MP326</v>
          </cell>
          <cell r="C182" t="str">
            <v xml:space="preserve"> City of Mbombela</v>
          </cell>
          <cell r="D182">
            <v>173</v>
          </cell>
          <cell r="E182" t="str">
            <v>B1</v>
          </cell>
          <cell r="F182" t="str">
            <v>B</v>
          </cell>
          <cell r="G182">
            <v>242353.449944919</v>
          </cell>
          <cell r="H182">
            <v>0.58780290411099567</v>
          </cell>
          <cell r="I182">
            <v>142456.06169894221</v>
          </cell>
          <cell r="K182">
            <v>396504122.41746634</v>
          </cell>
          <cell r="L182">
            <v>237116722.75460911</v>
          </cell>
          <cell r="M182">
            <v>198770764.00030252</v>
          </cell>
          <cell r="N182">
            <v>275270035.93183738</v>
          </cell>
          <cell r="O182">
            <v>1107661645.1042154</v>
          </cell>
          <cell r="Q182">
            <v>1</v>
          </cell>
          <cell r="R182">
            <v>1</v>
          </cell>
          <cell r="S182">
            <v>1</v>
          </cell>
          <cell r="U182">
            <v>0</v>
          </cell>
          <cell r="V182">
            <v>0</v>
          </cell>
          <cell r="W182">
            <v>0</v>
          </cell>
          <cell r="Y182">
            <v>396504122.41746634</v>
          </cell>
          <cell r="Z182">
            <v>237116722.75460911</v>
          </cell>
          <cell r="AA182">
            <v>198770764.00030252</v>
          </cell>
          <cell r="AB182">
            <v>275270035.93183738</v>
          </cell>
          <cell r="AD182">
            <v>1107661645.1042154</v>
          </cell>
          <cell r="AF182">
            <v>9627095.9849410318</v>
          </cell>
          <cell r="AG182">
            <v>90</v>
          </cell>
          <cell r="AH182">
            <v>76137483.659216478</v>
          </cell>
          <cell r="AI182">
            <v>85764579.644157514</v>
          </cell>
          <cell r="AK182">
            <v>0</v>
          </cell>
          <cell r="AL182">
            <v>350760219.24226105</v>
          </cell>
          <cell r="AM182">
            <v>350760219.24226105</v>
          </cell>
          <cell r="AO182">
            <v>0.28814591015566315</v>
          </cell>
          <cell r="AQ182">
            <v>24712712.860683627</v>
          </cell>
          <cell r="AR182">
            <v>101070122.61996126</v>
          </cell>
          <cell r="AT182">
            <v>1233444480.5848603</v>
          </cell>
          <cell r="AU182">
            <v>1233444000</v>
          </cell>
        </row>
        <row r="183">
          <cell r="B183" t="str">
            <v>DC32</v>
          </cell>
          <cell r="C183" t="str">
            <v xml:space="preserve"> Ehlanzeni District Municipality</v>
          </cell>
          <cell r="D183">
            <v>174</v>
          </cell>
          <cell r="E183" t="str">
            <v>C1</v>
          </cell>
          <cell r="F183" t="str">
            <v>C</v>
          </cell>
          <cell r="G183">
            <v>552807.50465812872</v>
          </cell>
          <cell r="H183">
            <v>0</v>
          </cell>
          <cell r="I183">
            <v>0</v>
          </cell>
          <cell r="K183">
            <v>0</v>
          </cell>
          <cell r="L183">
            <v>0</v>
          </cell>
          <cell r="M183">
            <v>0</v>
          </cell>
          <cell r="N183">
            <v>0</v>
          </cell>
          <cell r="O183">
            <v>0</v>
          </cell>
          <cell r="Q183">
            <v>0</v>
          </cell>
          <cell r="R183">
            <v>0</v>
          </cell>
          <cell r="S183">
            <v>0</v>
          </cell>
          <cell r="U183">
            <v>0</v>
          </cell>
          <cell r="V183">
            <v>0</v>
          </cell>
          <cell r="W183">
            <v>0</v>
          </cell>
          <cell r="Y183">
            <v>0</v>
          </cell>
          <cell r="Z183">
            <v>0</v>
          </cell>
          <cell r="AA183">
            <v>0</v>
          </cell>
          <cell r="AB183">
            <v>0</v>
          </cell>
          <cell r="AD183">
            <v>0</v>
          </cell>
          <cell r="AF183">
            <v>9627095.9849410318</v>
          </cell>
          <cell r="AG183">
            <v>66</v>
          </cell>
          <cell r="AH183">
            <v>55834154.683425419</v>
          </cell>
          <cell r="AI183">
            <v>65461250.668366447</v>
          </cell>
          <cell r="AK183">
            <v>89408439.263464317</v>
          </cell>
          <cell r="AL183">
            <v>0</v>
          </cell>
          <cell r="AM183">
            <v>89408439.263464317</v>
          </cell>
          <cell r="AO183">
            <v>0.69127760317749432</v>
          </cell>
          <cell r="AQ183">
            <v>45251896.463029504</v>
          </cell>
          <cell r="AR183">
            <v>61806051.597888187</v>
          </cell>
          <cell r="AT183">
            <v>107057948.06091769</v>
          </cell>
          <cell r="AU183">
            <v>107058000</v>
          </cell>
        </row>
        <row r="184">
          <cell r="G184">
            <v>0</v>
          </cell>
        </row>
        <row r="185">
          <cell r="B185" t="str">
            <v>NC061</v>
          </cell>
          <cell r="C185" t="str">
            <v xml:space="preserve"> Richtersveld</v>
          </cell>
          <cell r="D185">
            <v>175</v>
          </cell>
          <cell r="E185" t="str">
            <v>B3</v>
          </cell>
          <cell r="F185" t="str">
            <v>B</v>
          </cell>
          <cell r="G185">
            <v>4859.8876701556019</v>
          </cell>
          <cell r="H185">
            <v>0.45716097931493005</v>
          </cell>
          <cell r="I185">
            <v>2221.7510066488885</v>
          </cell>
          <cell r="K185">
            <v>6183895.7403100897</v>
          </cell>
          <cell r="L185">
            <v>3698082.8417584277</v>
          </cell>
          <cell r="M185">
            <v>3100037.5817164681</v>
          </cell>
          <cell r="N185">
            <v>4293123.5929034296</v>
          </cell>
          <cell r="O185">
            <v>17275139.756688416</v>
          </cell>
          <cell r="Q185">
            <v>1</v>
          </cell>
          <cell r="R185">
            <v>1</v>
          </cell>
          <cell r="S185">
            <v>1</v>
          </cell>
          <cell r="U185">
            <v>0</v>
          </cell>
          <cell r="V185">
            <v>0</v>
          </cell>
          <cell r="W185">
            <v>0</v>
          </cell>
          <cell r="Y185">
            <v>6183895.7403100897</v>
          </cell>
          <cell r="Z185">
            <v>3698082.8417584277</v>
          </cell>
          <cell r="AA185">
            <v>3100037.5817164681</v>
          </cell>
          <cell r="AB185">
            <v>4293123.5929034296</v>
          </cell>
          <cell r="AD185">
            <v>17275139.756688416</v>
          </cell>
          <cell r="AF185">
            <v>9627095.9849410318</v>
          </cell>
          <cell r="AG185">
            <v>11</v>
          </cell>
          <cell r="AH185">
            <v>9305692.4472375698</v>
          </cell>
          <cell r="AI185">
            <v>18932788.432178602</v>
          </cell>
          <cell r="AK185">
            <v>0</v>
          </cell>
          <cell r="AL185">
            <v>7033756.9573033378</v>
          </cell>
          <cell r="AM185">
            <v>7033756.9573033378</v>
          </cell>
          <cell r="AO185">
            <v>0.30445576656392748</v>
          </cell>
          <cell r="AQ185">
            <v>5764196.6153115947</v>
          </cell>
          <cell r="AR185">
            <v>2141467.8662601458</v>
          </cell>
          <cell r="AT185">
            <v>25180804.238260157</v>
          </cell>
          <cell r="AU185">
            <v>25181000</v>
          </cell>
        </row>
        <row r="186">
          <cell r="B186" t="str">
            <v>NC062</v>
          </cell>
          <cell r="C186" t="str">
            <v xml:space="preserve"> Nama Khoi</v>
          </cell>
          <cell r="D186">
            <v>176</v>
          </cell>
          <cell r="E186" t="str">
            <v>B3</v>
          </cell>
          <cell r="F186" t="str">
            <v>B</v>
          </cell>
          <cell r="G186">
            <v>15712.086718416502</v>
          </cell>
          <cell r="H186">
            <v>0.49420912712944348</v>
          </cell>
          <cell r="I186">
            <v>7765.0566624907415</v>
          </cell>
          <cell r="K186">
            <v>21612818.30175468</v>
          </cell>
          <cell r="L186">
            <v>12924860.942069121</v>
          </cell>
          <cell r="M186">
            <v>10834682.827121738</v>
          </cell>
          <cell r="N186">
            <v>15004538.248528959</v>
          </cell>
          <cell r="O186">
            <v>60376900.319474488</v>
          </cell>
          <cell r="Q186">
            <v>1</v>
          </cell>
          <cell r="R186">
            <v>1</v>
          </cell>
          <cell r="S186">
            <v>1</v>
          </cell>
          <cell r="U186">
            <v>0</v>
          </cell>
          <cell r="V186">
            <v>0</v>
          </cell>
          <cell r="W186">
            <v>0</v>
          </cell>
          <cell r="Y186">
            <v>21612818.30175468</v>
          </cell>
          <cell r="Z186">
            <v>12924860.942069121</v>
          </cell>
          <cell r="AA186">
            <v>10834682.827121738</v>
          </cell>
          <cell r="AB186">
            <v>15004538.248528959</v>
          </cell>
          <cell r="AD186">
            <v>60376900.319474488</v>
          </cell>
          <cell r="AF186">
            <v>9627095.9849410318</v>
          </cell>
          <cell r="AG186">
            <v>17</v>
          </cell>
          <cell r="AH186">
            <v>14381524.691185337</v>
          </cell>
          <cell r="AI186">
            <v>24008620.676126368</v>
          </cell>
          <cell r="AK186">
            <v>0</v>
          </cell>
          <cell r="AL186">
            <v>22740237.382045709</v>
          </cell>
          <cell r="AM186">
            <v>22740237.382045709</v>
          </cell>
          <cell r="AO186">
            <v>0.1932008685497244</v>
          </cell>
          <cell r="AQ186">
            <v>4638486.3673084863</v>
          </cell>
          <cell r="AR186">
            <v>4393433.6132381419</v>
          </cell>
          <cell r="AT186">
            <v>69408820.300021112</v>
          </cell>
          <cell r="AU186">
            <v>69409000</v>
          </cell>
        </row>
        <row r="187">
          <cell r="B187" t="str">
            <v>NC064</v>
          </cell>
          <cell r="C187" t="str">
            <v xml:space="preserve"> Kamiesberg</v>
          </cell>
          <cell r="D187">
            <v>177</v>
          </cell>
          <cell r="E187" t="str">
            <v>B3</v>
          </cell>
          <cell r="F187" t="str">
            <v>B</v>
          </cell>
          <cell r="G187">
            <v>3439.7801517929943</v>
          </cell>
          <cell r="H187">
            <v>0.60367562550889275</v>
          </cell>
          <cell r="I187">
            <v>2076.5114347467097</v>
          </cell>
          <cell r="K187">
            <v>5779644.1534659648</v>
          </cell>
          <cell r="L187">
            <v>3456332.9934683088</v>
          </cell>
          <cell r="M187">
            <v>2897382.9503461039</v>
          </cell>
          <cell r="N187">
            <v>4012474.9374553459</v>
          </cell>
          <cell r="O187">
            <v>16145835.034735724</v>
          </cell>
          <cell r="Q187">
            <v>1</v>
          </cell>
          <cell r="R187">
            <v>1</v>
          </cell>
          <cell r="S187">
            <v>1</v>
          </cell>
          <cell r="U187">
            <v>0</v>
          </cell>
          <cell r="V187">
            <v>0</v>
          </cell>
          <cell r="W187">
            <v>0</v>
          </cell>
          <cell r="Y187">
            <v>5779644.1534659648</v>
          </cell>
          <cell r="Z187">
            <v>3456332.9934683088</v>
          </cell>
          <cell r="AA187">
            <v>2897382.9503461039</v>
          </cell>
          <cell r="AB187">
            <v>4012474.9374553459</v>
          </cell>
          <cell r="AD187">
            <v>16145835.034735724</v>
          </cell>
          <cell r="AF187">
            <v>9627095.9849410318</v>
          </cell>
          <cell r="AG187">
            <v>11</v>
          </cell>
          <cell r="AH187">
            <v>9305692.4472375698</v>
          </cell>
          <cell r="AI187">
            <v>18932788.432178602</v>
          </cell>
          <cell r="AK187">
            <v>0</v>
          </cell>
          <cell r="AL187">
            <v>4978423.2098297151</v>
          </cell>
          <cell r="AM187">
            <v>4978423.2098297151</v>
          </cell>
          <cell r="AO187">
            <v>0.64748815094832424</v>
          </cell>
          <cell r="AQ187">
            <v>12258756.174247146</v>
          </cell>
          <cell r="AR187">
            <v>3223470.0387708633</v>
          </cell>
          <cell r="AT187">
            <v>31628061.247753732</v>
          </cell>
          <cell r="AU187">
            <v>31628000</v>
          </cell>
        </row>
        <row r="188">
          <cell r="B188" t="str">
            <v>NC065</v>
          </cell>
          <cell r="C188" t="str">
            <v xml:space="preserve"> Hantam</v>
          </cell>
          <cell r="D188">
            <v>178</v>
          </cell>
          <cell r="E188" t="str">
            <v>B3</v>
          </cell>
          <cell r="F188" t="str">
            <v>B</v>
          </cell>
          <cell r="G188">
            <v>7256.7634374345535</v>
          </cell>
          <cell r="H188">
            <v>0.52636247330505637</v>
          </cell>
          <cell r="I188">
            <v>3819.6879511177544</v>
          </cell>
          <cell r="K188">
            <v>10631502.800963374</v>
          </cell>
          <cell r="L188">
            <v>6357833.2723277491</v>
          </cell>
          <cell r="M188">
            <v>5329659.4278379092</v>
          </cell>
          <cell r="N188">
            <v>7380841.6926101083</v>
          </cell>
          <cell r="O188">
            <v>29699837.193739139</v>
          </cell>
          <cell r="Q188">
            <v>1</v>
          </cell>
          <cell r="R188">
            <v>1</v>
          </cell>
          <cell r="S188">
            <v>1</v>
          </cell>
          <cell r="U188">
            <v>0</v>
          </cell>
          <cell r="V188">
            <v>0</v>
          </cell>
          <cell r="W188">
            <v>0</v>
          </cell>
          <cell r="Y188">
            <v>10631502.800963374</v>
          </cell>
          <cell r="Z188">
            <v>6357833.2723277491</v>
          </cell>
          <cell r="AA188">
            <v>5329659.4278379092</v>
          </cell>
          <cell r="AB188">
            <v>7380841.6926101083</v>
          </cell>
          <cell r="AD188">
            <v>29699837.193739139</v>
          </cell>
          <cell r="AF188">
            <v>9627095.9849410318</v>
          </cell>
          <cell r="AG188">
            <v>13</v>
          </cell>
          <cell r="AH188">
            <v>10997636.528553491</v>
          </cell>
          <cell r="AI188">
            <v>20624732.513494521</v>
          </cell>
          <cell r="AK188">
            <v>0</v>
          </cell>
          <cell r="AL188">
            <v>10502775.738832153</v>
          </cell>
          <cell r="AM188">
            <v>10502775.738832153</v>
          </cell>
          <cell r="AO188">
            <v>0.1924426943763059</v>
          </cell>
          <cell r="AQ188">
            <v>3969079.0956874858</v>
          </cell>
          <cell r="AR188">
            <v>2021182.4616109566</v>
          </cell>
          <cell r="AT188">
            <v>35690098.751037583</v>
          </cell>
          <cell r="AU188">
            <v>35690000</v>
          </cell>
        </row>
        <row r="189">
          <cell r="B189" t="str">
            <v>NC066</v>
          </cell>
          <cell r="C189" t="str">
            <v xml:space="preserve"> Karoo Hoogland</v>
          </cell>
          <cell r="D189">
            <v>179</v>
          </cell>
          <cell r="E189" t="str">
            <v>B3</v>
          </cell>
          <cell r="F189" t="str">
            <v>B</v>
          </cell>
          <cell r="G189">
            <v>5280.1746302323636</v>
          </cell>
          <cell r="H189">
            <v>0.57591102388811688</v>
          </cell>
          <cell r="I189">
            <v>3040.9107776051796</v>
          </cell>
          <cell r="K189">
            <v>8463898.5863043144</v>
          </cell>
          <cell r="L189">
            <v>5061566.2764757182</v>
          </cell>
          <cell r="M189">
            <v>4243021.6820027661</v>
          </cell>
          <cell r="N189">
            <v>5875998.5993850129</v>
          </cell>
          <cell r="O189">
            <v>23644485.144167811</v>
          </cell>
          <cell r="Q189">
            <v>1</v>
          </cell>
          <cell r="R189">
            <v>1</v>
          </cell>
          <cell r="S189">
            <v>1</v>
          </cell>
          <cell r="U189">
            <v>0</v>
          </cell>
          <cell r="V189">
            <v>0</v>
          </cell>
          <cell r="W189">
            <v>0</v>
          </cell>
          <cell r="Y189">
            <v>8463898.5863043144</v>
          </cell>
          <cell r="Z189">
            <v>5061566.2764757182</v>
          </cell>
          <cell r="AA189">
            <v>4243021.6820027661</v>
          </cell>
          <cell r="AB189">
            <v>5875998.5993850129</v>
          </cell>
          <cell r="AD189">
            <v>23644485.144167811</v>
          </cell>
          <cell r="AF189">
            <v>9627095.9849410318</v>
          </cell>
          <cell r="AG189">
            <v>11</v>
          </cell>
          <cell r="AH189">
            <v>9305692.4472375698</v>
          </cell>
          <cell r="AI189">
            <v>18932788.432178602</v>
          </cell>
          <cell r="AK189">
            <v>0</v>
          </cell>
          <cell r="AL189">
            <v>7642041.8663677368</v>
          </cell>
          <cell r="AM189">
            <v>7642041.8663677368</v>
          </cell>
          <cell r="AO189">
            <v>0.37365893964606667</v>
          </cell>
          <cell r="AQ189">
            <v>7074405.6501111733</v>
          </cell>
          <cell r="AR189">
            <v>2855517.260517817</v>
          </cell>
          <cell r="AT189">
            <v>33574408.0547968</v>
          </cell>
          <cell r="AU189">
            <v>33574000</v>
          </cell>
        </row>
        <row r="190">
          <cell r="B190" t="str">
            <v>NC067</v>
          </cell>
          <cell r="C190" t="str">
            <v xml:space="preserve"> Khâi-Ma</v>
          </cell>
          <cell r="D190">
            <v>180</v>
          </cell>
          <cell r="E190" t="str">
            <v>B3</v>
          </cell>
          <cell r="F190" t="str">
            <v>B</v>
          </cell>
          <cell r="G190">
            <v>4544.7975038769919</v>
          </cell>
          <cell r="H190">
            <v>0.50741654014392124</v>
          </cell>
          <cell r="I190">
            <v>2306.1054250719926</v>
          </cell>
          <cell r="K190">
            <v>6418683.044198731</v>
          </cell>
          <cell r="L190">
            <v>3838489.9469936416</v>
          </cell>
          <cell r="M190">
            <v>3217738.3801015615</v>
          </cell>
          <cell r="N190">
            <v>4456122.9311794611</v>
          </cell>
          <cell r="O190">
            <v>17931034.302473396</v>
          </cell>
          <cell r="Q190">
            <v>1</v>
          </cell>
          <cell r="R190">
            <v>1</v>
          </cell>
          <cell r="S190">
            <v>1</v>
          </cell>
          <cell r="U190">
            <v>0</v>
          </cell>
          <cell r="V190">
            <v>0</v>
          </cell>
          <cell r="W190">
            <v>0</v>
          </cell>
          <cell r="Y190">
            <v>6418683.044198731</v>
          </cell>
          <cell r="Z190">
            <v>3838489.9469936416</v>
          </cell>
          <cell r="AA190">
            <v>3217738.3801015615</v>
          </cell>
          <cell r="AB190">
            <v>4456122.9311794611</v>
          </cell>
          <cell r="AD190">
            <v>17931034.302473396</v>
          </cell>
          <cell r="AF190">
            <v>9627095.9849410318</v>
          </cell>
          <cell r="AG190">
            <v>11</v>
          </cell>
          <cell r="AH190">
            <v>9305692.4472375698</v>
          </cell>
          <cell r="AI190">
            <v>18932788.432178602</v>
          </cell>
          <cell r="AK190">
            <v>0</v>
          </cell>
          <cell r="AL190">
            <v>6577724.266908031</v>
          </cell>
          <cell r="AM190">
            <v>6577724.266908031</v>
          </cell>
          <cell r="AO190">
            <v>0.37395851336481145</v>
          </cell>
          <cell r="AQ190">
            <v>7080077.4159480091</v>
          </cell>
          <cell r="AR190">
            <v>2459795.9881765717</v>
          </cell>
          <cell r="AT190">
            <v>27470907.706597976</v>
          </cell>
          <cell r="AU190">
            <v>27471000</v>
          </cell>
        </row>
        <row r="191">
          <cell r="B191" t="str">
            <v>DC6</v>
          </cell>
          <cell r="C191" t="str">
            <v xml:space="preserve"> Namakwa District Municipality</v>
          </cell>
          <cell r="D191">
            <v>181</v>
          </cell>
          <cell r="E191" t="str">
            <v>C1</v>
          </cell>
          <cell r="F191" t="str">
            <v>C</v>
          </cell>
          <cell r="G191">
            <v>41093.490111909014</v>
          </cell>
          <cell r="H191">
            <v>0</v>
          </cell>
          <cell r="I191">
            <v>0</v>
          </cell>
          <cell r="K191">
            <v>0</v>
          </cell>
          <cell r="L191">
            <v>0</v>
          </cell>
          <cell r="M191">
            <v>0</v>
          </cell>
          <cell r="N191">
            <v>0</v>
          </cell>
          <cell r="O191">
            <v>0</v>
          </cell>
          <cell r="Q191">
            <v>0</v>
          </cell>
          <cell r="R191">
            <v>0</v>
          </cell>
          <cell r="S191">
            <v>0</v>
          </cell>
          <cell r="U191">
            <v>0</v>
          </cell>
          <cell r="V191">
            <v>0</v>
          </cell>
          <cell r="W191">
            <v>0</v>
          </cell>
          <cell r="Y191">
            <v>0</v>
          </cell>
          <cell r="Z191">
            <v>0</v>
          </cell>
          <cell r="AA191">
            <v>0</v>
          </cell>
          <cell r="AB191">
            <v>0</v>
          </cell>
          <cell r="AD191">
            <v>0</v>
          </cell>
          <cell r="AF191">
            <v>9627095.9849410318</v>
          </cell>
          <cell r="AG191">
            <v>19</v>
          </cell>
          <cell r="AH191">
            <v>16073468.772501258</v>
          </cell>
          <cell r="AI191">
            <v>25700564.757442288</v>
          </cell>
          <cell r="AK191">
            <v>6646264.357548032</v>
          </cell>
          <cell r="AL191">
            <v>0</v>
          </cell>
          <cell r="AM191">
            <v>6646264.357548032</v>
          </cell>
          <cell r="AO191">
            <v>0.29447736546659109</v>
          </cell>
          <cell r="AQ191">
            <v>7568234.6007751236</v>
          </cell>
          <cell r="AR191">
            <v>1957174.4182052501</v>
          </cell>
          <cell r="AT191">
            <v>9525409.0189803727</v>
          </cell>
          <cell r="AU191">
            <v>9525000</v>
          </cell>
        </row>
        <row r="192">
          <cell r="B192" t="str">
            <v>NC071</v>
          </cell>
          <cell r="C192" t="str">
            <v xml:space="preserve"> Ubuntu</v>
          </cell>
          <cell r="D192">
            <v>182</v>
          </cell>
          <cell r="E192" t="str">
            <v>B3</v>
          </cell>
          <cell r="F192" t="str">
            <v>B</v>
          </cell>
          <cell r="G192">
            <v>6714.2582421727539</v>
          </cell>
          <cell r="H192">
            <v>0.63365701784581208</v>
          </cell>
          <cell r="I192">
            <v>4254.5368547818516</v>
          </cell>
          <cell r="K192">
            <v>11841836.575990167</v>
          </cell>
          <cell r="L192">
            <v>7081635.0235524289</v>
          </cell>
          <cell r="M192">
            <v>5936409.6620867923</v>
          </cell>
          <cell r="N192">
            <v>8221106.9077857491</v>
          </cell>
          <cell r="O192">
            <v>33080988.169415139</v>
          </cell>
          <cell r="Q192">
            <v>1</v>
          </cell>
          <cell r="R192">
            <v>1</v>
          </cell>
          <cell r="S192">
            <v>1</v>
          </cell>
          <cell r="U192">
            <v>0</v>
          </cell>
          <cell r="V192">
            <v>0</v>
          </cell>
          <cell r="W192">
            <v>0</v>
          </cell>
          <cell r="Y192">
            <v>11841836.575990167</v>
          </cell>
          <cell r="Z192">
            <v>7081635.0235524289</v>
          </cell>
          <cell r="AA192">
            <v>5936409.6620867923</v>
          </cell>
          <cell r="AB192">
            <v>8221106.9077857491</v>
          </cell>
          <cell r="AD192">
            <v>33080988.169415139</v>
          </cell>
          <cell r="AF192">
            <v>9627095.9849410318</v>
          </cell>
          <cell r="AG192">
            <v>11</v>
          </cell>
          <cell r="AH192">
            <v>9305692.4472375698</v>
          </cell>
          <cell r="AI192">
            <v>18932788.432178602</v>
          </cell>
          <cell r="AK192">
            <v>0</v>
          </cell>
          <cell r="AL192">
            <v>9717603.3335152809</v>
          </cell>
          <cell r="AM192">
            <v>9717603.3335152809</v>
          </cell>
          <cell r="AO192">
            <v>0.64497682180936988</v>
          </cell>
          <cell r="AQ192">
            <v>12211209.710975757</v>
          </cell>
          <cell r="AR192">
            <v>6267628.9136548238</v>
          </cell>
          <cell r="AT192">
            <v>51559826.794045717</v>
          </cell>
          <cell r="AU192">
            <v>51560000</v>
          </cell>
        </row>
        <row r="193">
          <cell r="B193" t="str">
            <v>NC072</v>
          </cell>
          <cell r="C193" t="str">
            <v xml:space="preserve"> Umsobomvu</v>
          </cell>
          <cell r="D193">
            <v>183</v>
          </cell>
          <cell r="E193" t="str">
            <v>B3</v>
          </cell>
          <cell r="F193" t="str">
            <v>B</v>
          </cell>
          <cell r="G193">
            <v>11096.930011606346</v>
          </cell>
          <cell r="H193">
            <v>0.60843785447008214</v>
          </cell>
          <cell r="I193">
            <v>6751.7922874664291</v>
          </cell>
          <cell r="K193">
            <v>18792555.70987593</v>
          </cell>
          <cell r="L193">
            <v>11238292.290483648</v>
          </cell>
          <cell r="M193">
            <v>9420862.0914094634</v>
          </cell>
          <cell r="N193">
            <v>13046591.934451792</v>
          </cell>
          <cell r="O193">
            <v>52498302.026220828</v>
          </cell>
          <cell r="Q193">
            <v>1</v>
          </cell>
          <cell r="R193">
            <v>1</v>
          </cell>
          <cell r="S193">
            <v>1</v>
          </cell>
          <cell r="U193">
            <v>0</v>
          </cell>
          <cell r="V193">
            <v>0</v>
          </cell>
          <cell r="W193">
            <v>0</v>
          </cell>
          <cell r="Y193">
            <v>18792555.70987593</v>
          </cell>
          <cell r="Z193">
            <v>11238292.290483648</v>
          </cell>
          <cell r="AA193">
            <v>9420862.0914094634</v>
          </cell>
          <cell r="AB193">
            <v>13046591.934451792</v>
          </cell>
          <cell r="AD193">
            <v>52498302.026220828</v>
          </cell>
          <cell r="AF193">
            <v>9627095.9849410318</v>
          </cell>
          <cell r="AG193">
            <v>13</v>
          </cell>
          <cell r="AH193">
            <v>10997636.528553491</v>
          </cell>
          <cell r="AI193">
            <v>20624732.513494521</v>
          </cell>
          <cell r="AK193">
            <v>0</v>
          </cell>
          <cell r="AL193">
            <v>16060681.63944729</v>
          </cell>
          <cell r="AM193">
            <v>16060681.63944729</v>
          </cell>
          <cell r="AO193">
            <v>0.58553652043232085</v>
          </cell>
          <cell r="AQ193">
            <v>12076534.110798936</v>
          </cell>
          <cell r="AR193">
            <v>9404115.642933229</v>
          </cell>
          <cell r="AT193">
            <v>73978951.779953003</v>
          </cell>
          <cell r="AU193">
            <v>73979000</v>
          </cell>
        </row>
        <row r="194">
          <cell r="B194" t="str">
            <v>NC073</v>
          </cell>
          <cell r="C194" t="str">
            <v xml:space="preserve"> Emthanjeni</v>
          </cell>
          <cell r="D194">
            <v>184</v>
          </cell>
          <cell r="E194" t="str">
            <v>B3</v>
          </cell>
          <cell r="F194" t="str">
            <v>B</v>
          </cell>
          <cell r="G194">
            <v>13019.344272861568</v>
          </cell>
          <cell r="H194">
            <v>0.51066372033819551</v>
          </cell>
          <cell r="I194">
            <v>6648.5067827432676</v>
          </cell>
          <cell r="K194">
            <v>18505076.694098771</v>
          </cell>
          <cell r="L194">
            <v>11066374.577078311</v>
          </cell>
          <cell r="M194">
            <v>9276746.5063010752</v>
          </cell>
          <cell r="N194">
            <v>12847011.767365132</v>
          </cell>
          <cell r="O194">
            <v>51695209.544843286</v>
          </cell>
          <cell r="Q194">
            <v>1</v>
          </cell>
          <cell r="R194">
            <v>1</v>
          </cell>
          <cell r="S194">
            <v>1</v>
          </cell>
          <cell r="U194">
            <v>0</v>
          </cell>
          <cell r="V194">
            <v>0</v>
          </cell>
          <cell r="W194">
            <v>0</v>
          </cell>
          <cell r="Y194">
            <v>18505076.694098771</v>
          </cell>
          <cell r="Z194">
            <v>11066374.577078311</v>
          </cell>
          <cell r="AA194">
            <v>9276746.5063010752</v>
          </cell>
          <cell r="AB194">
            <v>12847011.767365132</v>
          </cell>
          <cell r="AD194">
            <v>51695209.544843286</v>
          </cell>
          <cell r="AF194">
            <v>9627095.9849410318</v>
          </cell>
          <cell r="AG194">
            <v>15</v>
          </cell>
          <cell r="AH194">
            <v>12689580.609869413</v>
          </cell>
          <cell r="AI194">
            <v>22316676.594810445</v>
          </cell>
          <cell r="AK194">
            <v>0</v>
          </cell>
          <cell r="AL194">
            <v>18843008.228590481</v>
          </cell>
          <cell r="AM194">
            <v>18843008.228590481</v>
          </cell>
          <cell r="AO194">
            <v>0.30338346657565485</v>
          </cell>
          <cell r="AQ194">
            <v>6770510.7077813735</v>
          </cell>
          <cell r="AR194">
            <v>5716657.157103369</v>
          </cell>
          <cell r="AT194">
            <v>64182377.409728028</v>
          </cell>
          <cell r="AU194">
            <v>64182000</v>
          </cell>
        </row>
        <row r="195">
          <cell r="B195" t="str">
            <v>NC074</v>
          </cell>
          <cell r="C195" t="str">
            <v xml:space="preserve"> Kareeberg</v>
          </cell>
          <cell r="D195">
            <v>185</v>
          </cell>
          <cell r="E195" t="str">
            <v>B3</v>
          </cell>
          <cell r="F195" t="str">
            <v>B</v>
          </cell>
          <cell r="G195">
            <v>4158.5891184328648</v>
          </cell>
          <cell r="H195">
            <v>0.60550985306858995</v>
          </cell>
          <cell r="I195">
            <v>2518.0666860749211</v>
          </cell>
          <cell r="K195">
            <v>7008643.9962154878</v>
          </cell>
          <cell r="L195">
            <v>4191297.3948519444</v>
          </cell>
          <cell r="M195">
            <v>3513490.6372224847</v>
          </cell>
          <cell r="N195">
            <v>4865698.9312217738</v>
          </cell>
          <cell r="O195">
            <v>19579130.95951169</v>
          </cell>
          <cell r="Q195">
            <v>1</v>
          </cell>
          <cell r="R195">
            <v>1</v>
          </cell>
          <cell r="S195">
            <v>1</v>
          </cell>
          <cell r="U195">
            <v>0</v>
          </cell>
          <cell r="V195">
            <v>0</v>
          </cell>
          <cell r="W195">
            <v>0</v>
          </cell>
          <cell r="Y195">
            <v>7008643.9962154878</v>
          </cell>
          <cell r="Z195">
            <v>4191297.3948519444</v>
          </cell>
          <cell r="AA195">
            <v>3513490.6372224847</v>
          </cell>
          <cell r="AB195">
            <v>4865698.9312217738</v>
          </cell>
          <cell r="AD195">
            <v>19579130.95951169</v>
          </cell>
          <cell r="AF195">
            <v>9627095.9849410318</v>
          </cell>
          <cell r="AG195">
            <v>11</v>
          </cell>
          <cell r="AH195">
            <v>9305692.4472375698</v>
          </cell>
          <cell r="AI195">
            <v>18932788.432178602</v>
          </cell>
          <cell r="AK195">
            <v>0</v>
          </cell>
          <cell r="AL195">
            <v>6018761.5701427488</v>
          </cell>
          <cell r="AM195">
            <v>6018761.5701427488</v>
          </cell>
          <cell r="AO195">
            <v>0.64135972383509943</v>
          </cell>
          <cell r="AQ195">
            <v>12142727.960290434</v>
          </cell>
          <cell r="AR195">
            <v>3860191.2584560625</v>
          </cell>
          <cell r="AT195">
            <v>35582050.178258188</v>
          </cell>
          <cell r="AU195">
            <v>35582000</v>
          </cell>
        </row>
        <row r="196">
          <cell r="B196" t="str">
            <v>NC075</v>
          </cell>
          <cell r="C196" t="str">
            <v xml:space="preserve"> Renosterberg</v>
          </cell>
          <cell r="D196">
            <v>186</v>
          </cell>
          <cell r="E196" t="str">
            <v>B3</v>
          </cell>
          <cell r="F196" t="str">
            <v>B</v>
          </cell>
          <cell r="G196">
            <v>3970.4669566934813</v>
          </cell>
          <cell r="H196">
            <v>0.61593244237355083</v>
          </cell>
          <cell r="I196">
            <v>2445.5394099996952</v>
          </cell>
          <cell r="K196">
            <v>6806775.6895349985</v>
          </cell>
          <cell r="L196">
            <v>4070576.4524913426</v>
          </cell>
          <cell r="M196">
            <v>3412292.4017497106</v>
          </cell>
          <cell r="N196">
            <v>4725553.3617516756</v>
          </cell>
          <cell r="O196">
            <v>19015197.905527726</v>
          </cell>
          <cell r="Q196">
            <v>1</v>
          </cell>
          <cell r="R196">
            <v>1</v>
          </cell>
          <cell r="S196">
            <v>1</v>
          </cell>
          <cell r="U196">
            <v>0</v>
          </cell>
          <cell r="V196">
            <v>0</v>
          </cell>
          <cell r="W196">
            <v>0</v>
          </cell>
          <cell r="Y196">
            <v>6806775.6895349985</v>
          </cell>
          <cell r="Z196">
            <v>4070576.4524913426</v>
          </cell>
          <cell r="AA196">
            <v>3412292.4017497106</v>
          </cell>
          <cell r="AB196">
            <v>4725553.3617516756</v>
          </cell>
          <cell r="AD196">
            <v>19015197.905527726</v>
          </cell>
          <cell r="AF196">
            <v>9627095.9849410318</v>
          </cell>
          <cell r="AG196">
            <v>9</v>
          </cell>
          <cell r="AH196">
            <v>7613748.3659216482</v>
          </cell>
          <cell r="AI196">
            <v>17240844.350862682</v>
          </cell>
          <cell r="AK196">
            <v>0</v>
          </cell>
          <cell r="AL196">
            <v>5746490.7577774571</v>
          </cell>
          <cell r="AM196">
            <v>5746490.7577774571</v>
          </cell>
          <cell r="AO196">
            <v>0.66973046049860352</v>
          </cell>
          <cell r="AQ196">
            <v>11546718.626488011</v>
          </cell>
          <cell r="AR196">
            <v>3848599.9014572655</v>
          </cell>
          <cell r="AT196">
            <v>34410516.433473006</v>
          </cell>
          <cell r="AU196">
            <v>34411000</v>
          </cell>
        </row>
        <row r="197">
          <cell r="B197" t="str">
            <v>NC076</v>
          </cell>
          <cell r="C197" t="str">
            <v xml:space="preserve"> Thembelihle</v>
          </cell>
          <cell r="D197">
            <v>187</v>
          </cell>
          <cell r="E197" t="str">
            <v>B3</v>
          </cell>
          <cell r="F197" t="str">
            <v>B</v>
          </cell>
          <cell r="G197">
            <v>5104.652918087867</v>
          </cell>
          <cell r="H197">
            <v>0.55156452766903719</v>
          </cell>
          <cell r="I197">
            <v>2815.5454756795066</v>
          </cell>
          <cell r="K197">
            <v>7836629.587023465</v>
          </cell>
          <cell r="L197">
            <v>4686447.9334728708</v>
          </cell>
          <cell r="M197">
            <v>3928566.5952294557</v>
          </cell>
          <cell r="N197">
            <v>5440521.7652017605</v>
          </cell>
          <cell r="O197">
            <v>21892165.880927552</v>
          </cell>
          <cell r="Q197">
            <v>1</v>
          </cell>
          <cell r="R197">
            <v>1</v>
          </cell>
          <cell r="S197">
            <v>1</v>
          </cell>
          <cell r="U197">
            <v>0</v>
          </cell>
          <cell r="V197">
            <v>0</v>
          </cell>
          <cell r="W197">
            <v>0</v>
          </cell>
          <cell r="Y197">
            <v>7836629.587023465</v>
          </cell>
          <cell r="Z197">
            <v>4686447.9334728708</v>
          </cell>
          <cell r="AA197">
            <v>3928566.5952294557</v>
          </cell>
          <cell r="AB197">
            <v>5440521.7652017605</v>
          </cell>
          <cell r="AD197">
            <v>21892165.880927552</v>
          </cell>
          <cell r="AF197">
            <v>9627095.9849410318</v>
          </cell>
          <cell r="AG197">
            <v>11</v>
          </cell>
          <cell r="AH197">
            <v>9305692.4472375698</v>
          </cell>
          <cell r="AI197">
            <v>18932788.432178602</v>
          </cell>
          <cell r="AK197">
            <v>0</v>
          </cell>
          <cell r="AL197">
            <v>7388007.7923837556</v>
          </cell>
          <cell r="AM197">
            <v>7388007.7923837556</v>
          </cell>
          <cell r="AO197">
            <v>0.54588529703092759</v>
          </cell>
          <cell r="AQ197">
            <v>10335130.836923527</v>
          </cell>
          <cell r="AR197">
            <v>4033004.8282122142</v>
          </cell>
          <cell r="AT197">
            <v>36260301.546063289</v>
          </cell>
          <cell r="AU197">
            <v>36260000</v>
          </cell>
        </row>
        <row r="198">
          <cell r="B198" t="str">
            <v>NC077</v>
          </cell>
          <cell r="C198" t="str">
            <v xml:space="preserve"> Siyathemba</v>
          </cell>
          <cell r="D198">
            <v>188</v>
          </cell>
          <cell r="E198" t="str">
            <v>B3</v>
          </cell>
          <cell r="F198" t="str">
            <v>B</v>
          </cell>
          <cell r="G198">
            <v>7420.4180034009969</v>
          </cell>
          <cell r="H198">
            <v>0.57773674221096483</v>
          </cell>
          <cell r="I198">
            <v>4287.0481231284839</v>
          </cell>
          <cell r="K198">
            <v>11932326.596356606</v>
          </cell>
          <cell r="L198">
            <v>7135749.7120466307</v>
          </cell>
          <cell r="M198">
            <v>5981773.0504242852</v>
          </cell>
          <cell r="N198">
            <v>8283928.9309361586</v>
          </cell>
          <cell r="O198">
            <v>33333778.289763682</v>
          </cell>
          <cell r="Q198">
            <v>1</v>
          </cell>
          <cell r="R198">
            <v>1</v>
          </cell>
          <cell r="S198">
            <v>1</v>
          </cell>
          <cell r="U198">
            <v>0</v>
          </cell>
          <cell r="V198">
            <v>0</v>
          </cell>
          <cell r="W198">
            <v>0</v>
          </cell>
          <cell r="Y198">
            <v>11932326.596356606</v>
          </cell>
          <cell r="Z198">
            <v>7135749.7120466307</v>
          </cell>
          <cell r="AA198">
            <v>5981773.0504242852</v>
          </cell>
          <cell r="AB198">
            <v>8283928.9309361586</v>
          </cell>
          <cell r="AD198">
            <v>33333778.289763682</v>
          </cell>
          <cell r="AF198">
            <v>9627095.9849410318</v>
          </cell>
          <cell r="AG198">
            <v>11</v>
          </cell>
          <cell r="AH198">
            <v>9305692.4472375698</v>
          </cell>
          <cell r="AI198">
            <v>18932788.432178602</v>
          </cell>
          <cell r="AK198">
            <v>0</v>
          </cell>
          <cell r="AL198">
            <v>10739634.390736772</v>
          </cell>
          <cell r="AM198">
            <v>10739634.390736772</v>
          </cell>
          <cell r="AO198">
            <v>0.48849218902989666</v>
          </cell>
          <cell r="AQ198">
            <v>9248519.2656748295</v>
          </cell>
          <cell r="AR198">
            <v>5246227.5129117658</v>
          </cell>
          <cell r="AT198">
            <v>47828525.068350278</v>
          </cell>
          <cell r="AU198">
            <v>47829000</v>
          </cell>
        </row>
        <row r="199">
          <cell r="B199" t="str">
            <v>NC078</v>
          </cell>
          <cell r="C199" t="str">
            <v xml:space="preserve"> Siyancuma</v>
          </cell>
          <cell r="D199">
            <v>189</v>
          </cell>
          <cell r="E199" t="str">
            <v>B3</v>
          </cell>
          <cell r="F199" t="str">
            <v>B</v>
          </cell>
          <cell r="G199">
            <v>10203.941347183896</v>
          </cell>
          <cell r="H199">
            <v>0.60667767708071185</v>
          </cell>
          <cell r="I199">
            <v>6190.5034335773553</v>
          </cell>
          <cell r="K199">
            <v>17230296.148718588</v>
          </cell>
          <cell r="L199">
            <v>10304032.477558777</v>
          </cell>
          <cell r="M199">
            <v>8637688.5782446396</v>
          </cell>
          <cell r="N199">
            <v>11962004.861528855</v>
          </cell>
          <cell r="O199">
            <v>48134022.066050857</v>
          </cell>
          <cell r="Q199">
            <v>1</v>
          </cell>
          <cell r="R199">
            <v>1</v>
          </cell>
          <cell r="S199">
            <v>1</v>
          </cell>
          <cell r="U199">
            <v>0</v>
          </cell>
          <cell r="V199">
            <v>0</v>
          </cell>
          <cell r="W199">
            <v>0</v>
          </cell>
          <cell r="Y199">
            <v>17230296.148718588</v>
          </cell>
          <cell r="Z199">
            <v>10304032.477558777</v>
          </cell>
          <cell r="AA199">
            <v>8637688.5782446396</v>
          </cell>
          <cell r="AB199">
            <v>11962004.861528855</v>
          </cell>
          <cell r="AD199">
            <v>48134022.066050857</v>
          </cell>
          <cell r="AF199">
            <v>9627095.9849410318</v>
          </cell>
          <cell r="AG199">
            <v>13</v>
          </cell>
          <cell r="AH199">
            <v>10997636.528553491</v>
          </cell>
          <cell r="AI199">
            <v>20624732.513494521</v>
          </cell>
          <cell r="AK199">
            <v>0</v>
          </cell>
          <cell r="AL199">
            <v>14768251.514005046</v>
          </cell>
          <cell r="AM199">
            <v>14768251.514005046</v>
          </cell>
          <cell r="AO199">
            <v>0.51567525167858053</v>
          </cell>
          <cell r="AQ199">
            <v>10635664.12969969</v>
          </cell>
          <cell r="AR199">
            <v>7615621.81633713</v>
          </cell>
          <cell r="AT199">
            <v>66385308.012087673</v>
          </cell>
          <cell r="AU199">
            <v>66385000</v>
          </cell>
        </row>
        <row r="200">
          <cell r="B200" t="str">
            <v>DC7</v>
          </cell>
          <cell r="C200" t="str">
            <v xml:space="preserve"> Pixley Ka Seme District Municipality</v>
          </cell>
          <cell r="D200">
            <v>190</v>
          </cell>
          <cell r="E200" t="str">
            <v>C1</v>
          </cell>
          <cell r="F200" t="str">
            <v>C</v>
          </cell>
          <cell r="G200">
            <v>61688.600870439768</v>
          </cell>
          <cell r="H200">
            <v>0</v>
          </cell>
          <cell r="I200">
            <v>0</v>
          </cell>
          <cell r="K200">
            <v>0</v>
          </cell>
          <cell r="L200">
            <v>0</v>
          </cell>
          <cell r="M200">
            <v>0</v>
          </cell>
          <cell r="N200">
            <v>0</v>
          </cell>
          <cell r="O200">
            <v>0</v>
          </cell>
          <cell r="Q200">
            <v>0</v>
          </cell>
          <cell r="R200">
            <v>0</v>
          </cell>
          <cell r="S200">
            <v>0</v>
          </cell>
          <cell r="U200">
            <v>0</v>
          </cell>
          <cell r="V200">
            <v>0</v>
          </cell>
          <cell r="W200">
            <v>0</v>
          </cell>
          <cell r="Y200">
            <v>0</v>
          </cell>
          <cell r="Z200">
            <v>0</v>
          </cell>
          <cell r="AA200">
            <v>0</v>
          </cell>
          <cell r="AB200">
            <v>0</v>
          </cell>
          <cell r="AD200">
            <v>0</v>
          </cell>
          <cell r="AF200">
            <v>9627095.9849410318</v>
          </cell>
          <cell r="AG200">
            <v>21</v>
          </cell>
          <cell r="AH200">
            <v>17765412.85381718</v>
          </cell>
          <cell r="AI200">
            <v>27392508.838758212</v>
          </cell>
          <cell r="AK200">
            <v>9977218.9735082015</v>
          </cell>
          <cell r="AL200">
            <v>0</v>
          </cell>
          <cell r="AM200">
            <v>9977218.9735082015</v>
          </cell>
          <cell r="AO200">
            <v>0.67558497444456833</v>
          </cell>
          <cell r="AQ200">
            <v>18505967.383805078</v>
          </cell>
          <cell r="AR200">
            <v>6740459.2252454003</v>
          </cell>
          <cell r="AT200">
            <v>25246426.609050479</v>
          </cell>
          <cell r="AU200">
            <v>25246000</v>
          </cell>
        </row>
        <row r="201">
          <cell r="B201" t="str">
            <v>NC082</v>
          </cell>
          <cell r="C201" t="str">
            <v xml:space="preserve"> !Kai !Garib</v>
          </cell>
          <cell r="D201">
            <v>191</v>
          </cell>
          <cell r="E201" t="str">
            <v>B3</v>
          </cell>
          <cell r="F201" t="str">
            <v>B</v>
          </cell>
          <cell r="G201">
            <v>26691.162287511976</v>
          </cell>
          <cell r="H201">
            <v>0.59152933314043077</v>
          </cell>
          <cell r="I201">
            <v>15788.605428674973</v>
          </cell>
          <cell r="K201">
            <v>43945108.86396981</v>
          </cell>
          <cell r="L201">
            <v>26279979.465000458</v>
          </cell>
          <cell r="M201">
            <v>22030042.991005637</v>
          </cell>
          <cell r="N201">
            <v>30508564.759075005</v>
          </cell>
          <cell r="O201">
            <v>122763696.07905091</v>
          </cell>
          <cell r="Q201">
            <v>1</v>
          </cell>
          <cell r="R201">
            <v>1</v>
          </cell>
          <cell r="S201">
            <v>1</v>
          </cell>
          <cell r="U201">
            <v>0</v>
          </cell>
          <cell r="V201">
            <v>0</v>
          </cell>
          <cell r="W201">
            <v>0</v>
          </cell>
          <cell r="Y201">
            <v>43945108.86396981</v>
          </cell>
          <cell r="Z201">
            <v>26279979.465000458</v>
          </cell>
          <cell r="AA201">
            <v>22030042.991005637</v>
          </cell>
          <cell r="AB201">
            <v>30508564.759075005</v>
          </cell>
          <cell r="AD201">
            <v>122763696.07905091</v>
          </cell>
          <cell r="AF201">
            <v>9627095.9849410318</v>
          </cell>
          <cell r="AG201">
            <v>19</v>
          </cell>
          <cell r="AH201">
            <v>16073468.772501258</v>
          </cell>
          <cell r="AI201">
            <v>25700564.757442288</v>
          </cell>
          <cell r="AK201">
            <v>0</v>
          </cell>
          <cell r="AL201">
            <v>38630347.279670537</v>
          </cell>
          <cell r="AM201">
            <v>38630347.279670537</v>
          </cell>
          <cell r="AO201">
            <v>0.2002449551525316</v>
          </cell>
          <cell r="AQ201">
            <v>5146408.4372487655</v>
          </cell>
          <cell r="AR201">
            <v>7735532.1585443476</v>
          </cell>
          <cell r="AT201">
            <v>135645636.67484403</v>
          </cell>
          <cell r="AU201">
            <v>135646000</v>
          </cell>
        </row>
        <row r="202">
          <cell r="B202" t="str">
            <v>NC084</v>
          </cell>
          <cell r="C202" t="str">
            <v xml:space="preserve"> !Kheis</v>
          </cell>
          <cell r="D202">
            <v>192</v>
          </cell>
          <cell r="E202" t="str">
            <v>B3</v>
          </cell>
          <cell r="F202" t="str">
            <v>B</v>
          </cell>
          <cell r="G202">
            <v>4366.1654401552451</v>
          </cell>
          <cell r="H202">
            <v>0.59146655582419216</v>
          </cell>
          <cell r="I202">
            <v>2582.4408350472409</v>
          </cell>
          <cell r="K202">
            <v>7187819.3513406552</v>
          </cell>
          <cell r="L202">
            <v>4298447.5368142556</v>
          </cell>
          <cell r="M202">
            <v>3603312.7102216585</v>
          </cell>
          <cell r="N202">
            <v>4990090.0879711509</v>
          </cell>
          <cell r="O202">
            <v>20079669.686347719</v>
          </cell>
          <cell r="Q202">
            <v>1</v>
          </cell>
          <cell r="R202">
            <v>1</v>
          </cell>
          <cell r="S202">
            <v>1</v>
          </cell>
          <cell r="U202">
            <v>0</v>
          </cell>
          <cell r="V202">
            <v>0</v>
          </cell>
          <cell r="W202">
            <v>0</v>
          </cell>
          <cell r="Y202">
            <v>7187819.3513406552</v>
          </cell>
          <cell r="Z202">
            <v>4298447.5368142556</v>
          </cell>
          <cell r="AA202">
            <v>3603312.7102216585</v>
          </cell>
          <cell r="AB202">
            <v>4990090.0879711509</v>
          </cell>
          <cell r="AD202">
            <v>20079669.686347719</v>
          </cell>
          <cell r="AF202">
            <v>9627095.9849410318</v>
          </cell>
          <cell r="AG202">
            <v>11</v>
          </cell>
          <cell r="AH202">
            <v>9305692.4472375698</v>
          </cell>
          <cell r="AI202">
            <v>18932788.432178602</v>
          </cell>
          <cell r="AK202">
            <v>0</v>
          </cell>
          <cell r="AL202">
            <v>6319188.5545054311</v>
          </cell>
          <cell r="AM202">
            <v>6319188.5545054311</v>
          </cell>
          <cell r="AO202">
            <v>0.58348680297485633</v>
          </cell>
          <cell r="AQ202">
            <v>11047032.193691235</v>
          </cell>
          <cell r="AR202">
            <v>3687163.1270636776</v>
          </cell>
          <cell r="AT202">
            <v>34813865.007102631</v>
          </cell>
          <cell r="AU202">
            <v>34814000</v>
          </cell>
        </row>
        <row r="203">
          <cell r="B203" t="str">
            <v>NC085</v>
          </cell>
          <cell r="C203" t="str">
            <v xml:space="preserve"> Tsantsabane</v>
          </cell>
          <cell r="D203">
            <v>193</v>
          </cell>
          <cell r="E203" t="str">
            <v>B3</v>
          </cell>
          <cell r="F203" t="str">
            <v>B</v>
          </cell>
          <cell r="G203">
            <v>14078.189915235089</v>
          </cell>
          <cell r="H203">
            <v>0.47936488975571989</v>
          </cell>
          <cell r="I203">
            <v>6748.5899566767557</v>
          </cell>
          <cell r="K203">
            <v>18783642.523983333</v>
          </cell>
          <cell r="L203">
            <v>11232962.042174324</v>
          </cell>
          <cell r="M203">
            <v>9416393.8383210823</v>
          </cell>
          <cell r="N203">
            <v>13040404.021483921</v>
          </cell>
          <cell r="O203">
            <v>52473402.425962664</v>
          </cell>
          <cell r="Q203">
            <v>1</v>
          </cell>
          <cell r="R203">
            <v>1</v>
          </cell>
          <cell r="S203">
            <v>1</v>
          </cell>
          <cell r="U203">
            <v>0</v>
          </cell>
          <cell r="V203">
            <v>0</v>
          </cell>
          <cell r="W203">
            <v>0</v>
          </cell>
          <cell r="Y203">
            <v>18783642.523983333</v>
          </cell>
          <cell r="Z203">
            <v>11232962.042174324</v>
          </cell>
          <cell r="AA203">
            <v>9416393.8383210823</v>
          </cell>
          <cell r="AB203">
            <v>13040404.021483921</v>
          </cell>
          <cell r="AD203">
            <v>52473402.425962664</v>
          </cell>
          <cell r="AF203">
            <v>9627095.9849410318</v>
          </cell>
          <cell r="AG203">
            <v>13</v>
          </cell>
          <cell r="AH203">
            <v>10997636.528553491</v>
          </cell>
          <cell r="AI203">
            <v>20624732.513494521</v>
          </cell>
          <cell r="AK203">
            <v>0</v>
          </cell>
          <cell r="AL203">
            <v>20375484.575624365</v>
          </cell>
          <cell r="AM203">
            <v>20375484.575624365</v>
          </cell>
          <cell r="AO203">
            <v>0.20679775898157204</v>
          </cell>
          <cell r="AQ203">
            <v>4265148.4633850325</v>
          </cell>
          <cell r="AR203">
            <v>4213604.5484027062</v>
          </cell>
          <cell r="AT203">
            <v>60952155.437750399</v>
          </cell>
          <cell r="AU203">
            <v>60952000</v>
          </cell>
        </row>
        <row r="204">
          <cell r="B204" t="str">
            <v>NC086</v>
          </cell>
          <cell r="C204" t="str">
            <v xml:space="preserve"> Kgatelopele</v>
          </cell>
          <cell r="D204">
            <v>194</v>
          </cell>
          <cell r="E204" t="str">
            <v>B3</v>
          </cell>
          <cell r="F204" t="str">
            <v>B</v>
          </cell>
          <cell r="G204">
            <v>7327.0190134828663</v>
          </cell>
          <cell r="H204">
            <v>0.4826688095652939</v>
          </cell>
          <cell r="I204">
            <v>3536.5235449000493</v>
          </cell>
          <cell r="K204">
            <v>9843359.0530020483</v>
          </cell>
          <cell r="L204">
            <v>5886508.8849879317</v>
          </cell>
          <cell r="M204">
            <v>4934556.5119610541</v>
          </cell>
          <cell r="N204">
            <v>6833678.7614960019</v>
          </cell>
          <cell r="O204">
            <v>27498103.211447038</v>
          </cell>
          <cell r="Q204">
            <v>1</v>
          </cell>
          <cell r="R204">
            <v>1</v>
          </cell>
          <cell r="S204">
            <v>1</v>
          </cell>
          <cell r="U204">
            <v>0</v>
          </cell>
          <cell r="V204">
            <v>0</v>
          </cell>
          <cell r="W204">
            <v>0</v>
          </cell>
          <cell r="Y204">
            <v>9843359.0530020483</v>
          </cell>
          <cell r="Z204">
            <v>5886508.8849879317</v>
          </cell>
          <cell r="AA204">
            <v>4934556.5119610541</v>
          </cell>
          <cell r="AB204">
            <v>6833678.7614960019</v>
          </cell>
          <cell r="AD204">
            <v>27498103.211447038</v>
          </cell>
          <cell r="AF204">
            <v>9627095.9849410318</v>
          </cell>
          <cell r="AG204">
            <v>11</v>
          </cell>
          <cell r="AH204">
            <v>9305692.4472375698</v>
          </cell>
          <cell r="AI204">
            <v>18932788.432178602</v>
          </cell>
          <cell r="AK204">
            <v>0</v>
          </cell>
          <cell r="AL204">
            <v>10604457.234446507</v>
          </cell>
          <cell r="AM204">
            <v>10604457.234446507</v>
          </cell>
          <cell r="AO204">
            <v>0.2549722122192819</v>
          </cell>
          <cell r="AQ204">
            <v>4827334.9500322081</v>
          </cell>
          <cell r="AR204">
            <v>2703841.9204515941</v>
          </cell>
          <cell r="AT204">
            <v>35029280.081930839</v>
          </cell>
          <cell r="AU204">
            <v>35029000</v>
          </cell>
        </row>
        <row r="205">
          <cell r="B205" t="str">
            <v>NC087</v>
          </cell>
          <cell r="C205" t="str">
            <v xml:space="preserve"> Dawid Kruiper</v>
          </cell>
          <cell r="D205">
            <v>195</v>
          </cell>
          <cell r="E205" t="str">
            <v>B2</v>
          </cell>
          <cell r="F205" t="str">
            <v>B</v>
          </cell>
          <cell r="G205">
            <v>31969.718920778087</v>
          </cell>
          <cell r="H205">
            <v>0.49854807966826659</v>
          </cell>
          <cell r="I205">
            <v>15938.441975488164</v>
          </cell>
          <cell r="K205">
            <v>44362155.410053492</v>
          </cell>
          <cell r="L205">
            <v>26529380.933112748</v>
          </cell>
          <cell r="M205">
            <v>22239111.840235561</v>
          </cell>
          <cell r="N205">
            <v>30798096.219746262</v>
          </cell>
          <cell r="O205">
            <v>123928744.40314806</v>
          </cell>
          <cell r="Q205">
            <v>1</v>
          </cell>
          <cell r="R205">
            <v>1</v>
          </cell>
          <cell r="S205">
            <v>1</v>
          </cell>
          <cell r="U205">
            <v>0</v>
          </cell>
          <cell r="V205">
            <v>0</v>
          </cell>
          <cell r="W205">
            <v>0</v>
          </cell>
          <cell r="Y205">
            <v>44362155.410053492</v>
          </cell>
          <cell r="Z205">
            <v>26529380.933112748</v>
          </cell>
          <cell r="AA205">
            <v>22239111.840235561</v>
          </cell>
          <cell r="AB205">
            <v>30798096.219746262</v>
          </cell>
          <cell r="AD205">
            <v>123928744.40314806</v>
          </cell>
          <cell r="AF205">
            <v>9627095.9849410318</v>
          </cell>
          <cell r="AG205">
            <v>33</v>
          </cell>
          <cell r="AH205">
            <v>27917077.34171271</v>
          </cell>
          <cell r="AI205">
            <v>37544173.326653741</v>
          </cell>
          <cell r="AK205">
            <v>0</v>
          </cell>
          <cell r="AL205">
            <v>46270047.405201718</v>
          </cell>
          <cell r="AM205">
            <v>46270047.405201718</v>
          </cell>
          <cell r="AO205">
            <v>8.5606959156368512E-2</v>
          </cell>
          <cell r="AQ205">
            <v>3214042.512534467</v>
          </cell>
          <cell r="AR205">
            <v>3961038.0583803384</v>
          </cell>
          <cell r="AT205">
            <v>131103824.97406286</v>
          </cell>
          <cell r="AU205">
            <v>131104000</v>
          </cell>
        </row>
        <row r="206">
          <cell r="B206" t="str">
            <v>DC8</v>
          </cell>
          <cell r="C206" t="str">
            <v xml:space="preserve"> Z.F. Mgcawu District Municipality</v>
          </cell>
          <cell r="D206">
            <v>196</v>
          </cell>
          <cell r="E206" t="str">
            <v>C1</v>
          </cell>
          <cell r="F206" t="str">
            <v>C</v>
          </cell>
          <cell r="G206">
            <v>84432.255577163261</v>
          </cell>
          <cell r="H206">
            <v>0</v>
          </cell>
          <cell r="I206">
            <v>0</v>
          </cell>
          <cell r="K206">
            <v>0</v>
          </cell>
          <cell r="L206">
            <v>0</v>
          </cell>
          <cell r="M206">
            <v>0</v>
          </cell>
          <cell r="N206">
            <v>0</v>
          </cell>
          <cell r="O206">
            <v>0</v>
          </cell>
          <cell r="Q206">
            <v>0</v>
          </cell>
          <cell r="R206">
            <v>0</v>
          </cell>
          <cell r="S206">
            <v>0</v>
          </cell>
          <cell r="U206">
            <v>0</v>
          </cell>
          <cell r="V206">
            <v>0</v>
          </cell>
          <cell r="W206">
            <v>0</v>
          </cell>
          <cell r="Y206">
            <v>0</v>
          </cell>
          <cell r="Z206">
            <v>0</v>
          </cell>
          <cell r="AA206">
            <v>0</v>
          </cell>
          <cell r="AB206">
            <v>0</v>
          </cell>
          <cell r="AD206">
            <v>0</v>
          </cell>
          <cell r="AF206">
            <v>9627095.9849410318</v>
          </cell>
          <cell r="AG206">
            <v>23</v>
          </cell>
          <cell r="AH206">
            <v>19457356.9351331</v>
          </cell>
          <cell r="AI206">
            <v>29084452.920074131</v>
          </cell>
          <cell r="AK206">
            <v>13655668.801595915</v>
          </cell>
          <cell r="AL206">
            <v>0</v>
          </cell>
          <cell r="AM206">
            <v>13655668.801595915</v>
          </cell>
          <cell r="AO206">
            <v>0.48974879918671022</v>
          </cell>
          <cell r="AQ206">
            <v>14244075.892608713</v>
          </cell>
          <cell r="AR206">
            <v>6687847.397673022</v>
          </cell>
          <cell r="AT206">
            <v>20931923.290281735</v>
          </cell>
          <cell r="AU206">
            <v>20932000</v>
          </cell>
        </row>
        <row r="207">
          <cell r="B207" t="str">
            <v>NC091</v>
          </cell>
          <cell r="C207" t="str">
            <v xml:space="preserve"> Sol Plaatjie</v>
          </cell>
          <cell r="D207">
            <v>197</v>
          </cell>
          <cell r="E207" t="str">
            <v>B1</v>
          </cell>
          <cell r="F207" t="str">
            <v>B</v>
          </cell>
          <cell r="G207">
            <v>79575.944290177533</v>
          </cell>
          <cell r="H207">
            <v>0.50150788172514182</v>
          </cell>
          <cell r="I207">
            <v>39907.963257244832</v>
          </cell>
          <cell r="K207">
            <v>111077561.4604812</v>
          </cell>
          <cell r="L207">
            <v>66426414.899545923</v>
          </cell>
          <cell r="M207">
            <v>55684091.303202569</v>
          </cell>
          <cell r="N207">
            <v>77114770.328301191</v>
          </cell>
          <cell r="O207">
            <v>310302837.9915309</v>
          </cell>
          <cell r="Q207">
            <v>1</v>
          </cell>
          <cell r="R207">
            <v>1</v>
          </cell>
          <cell r="S207">
            <v>1</v>
          </cell>
          <cell r="U207">
            <v>0</v>
          </cell>
          <cell r="V207">
            <v>0</v>
          </cell>
          <cell r="W207">
            <v>0</v>
          </cell>
          <cell r="Y207">
            <v>111077561.4604812</v>
          </cell>
          <cell r="Z207">
            <v>66426414.899545923</v>
          </cell>
          <cell r="AA207">
            <v>55684091.303202569</v>
          </cell>
          <cell r="AB207">
            <v>77114770.328301191</v>
          </cell>
          <cell r="AD207">
            <v>310302837.9915309</v>
          </cell>
          <cell r="AF207">
            <v>9627095.9849410318</v>
          </cell>
          <cell r="AG207">
            <v>65</v>
          </cell>
          <cell r="AH207">
            <v>54988182.642767459</v>
          </cell>
          <cell r="AI207">
            <v>64615278.627708495</v>
          </cell>
          <cell r="AK207">
            <v>0</v>
          </cell>
          <cell r="AL207">
            <v>115170944.22207052</v>
          </cell>
          <cell r="AM207">
            <v>115170944.22207052</v>
          </cell>
          <cell r="AO207">
            <v>4.8730952949729844E-2</v>
          </cell>
          <cell r="AQ207">
            <v>3148764.1026405469</v>
          </cell>
          <cell r="AR207">
            <v>5612389.8640616788</v>
          </cell>
          <cell r="AT207">
            <v>319063991.95823312</v>
          </cell>
          <cell r="AU207">
            <v>319064000</v>
          </cell>
        </row>
        <row r="208">
          <cell r="B208" t="str">
            <v>NC092</v>
          </cell>
          <cell r="C208" t="str">
            <v xml:space="preserve"> Dikgatlong</v>
          </cell>
          <cell r="D208">
            <v>198</v>
          </cell>
          <cell r="E208" t="str">
            <v>B3</v>
          </cell>
          <cell r="F208" t="str">
            <v>B</v>
          </cell>
          <cell r="G208">
            <v>16497.780609188216</v>
          </cell>
          <cell r="H208">
            <v>0.68260021384867986</v>
          </cell>
          <cell r="I208">
            <v>11261.38857186048</v>
          </cell>
          <cell r="K208">
            <v>31344310.235980503</v>
          </cell>
          <cell r="L208">
            <v>18744471.242430761</v>
          </cell>
          <cell r="M208">
            <v>15713159.436230605</v>
          </cell>
          <cell r="N208">
            <v>21760554.095406637</v>
          </cell>
          <cell r="O208">
            <v>87562495.010048509</v>
          </cell>
          <cell r="Q208">
            <v>1</v>
          </cell>
          <cell r="R208">
            <v>1</v>
          </cell>
          <cell r="S208">
            <v>1</v>
          </cell>
          <cell r="U208">
            <v>0</v>
          </cell>
          <cell r="V208">
            <v>0</v>
          </cell>
          <cell r="W208">
            <v>0</v>
          </cell>
          <cell r="Y208">
            <v>31344310.235980503</v>
          </cell>
          <cell r="Z208">
            <v>18744471.242430761</v>
          </cell>
          <cell r="AA208">
            <v>15713159.436230605</v>
          </cell>
          <cell r="AB208">
            <v>21760554.095406637</v>
          </cell>
          <cell r="AD208">
            <v>87562495.010048509</v>
          </cell>
          <cell r="AF208">
            <v>9627095.9849410318</v>
          </cell>
          <cell r="AG208">
            <v>15</v>
          </cell>
          <cell r="AH208">
            <v>12689580.609869413</v>
          </cell>
          <cell r="AI208">
            <v>22316676.594810445</v>
          </cell>
          <cell r="AK208">
            <v>0</v>
          </cell>
          <cell r="AL208">
            <v>23877378.864649016</v>
          </cell>
          <cell r="AM208">
            <v>23877378.864649016</v>
          </cell>
          <cell r="AO208">
            <v>0.80409236455654565</v>
          </cell>
          <cell r="AQ208">
            <v>17944669.252164848</v>
          </cell>
          <cell r="AR208">
            <v>19199618.030688114</v>
          </cell>
          <cell r="AT208">
            <v>124706782.29290147</v>
          </cell>
          <cell r="AU208">
            <v>124707000</v>
          </cell>
        </row>
        <row r="209">
          <cell r="B209" t="str">
            <v>NC093</v>
          </cell>
          <cell r="C209" t="str">
            <v xml:space="preserve"> Magareng</v>
          </cell>
          <cell r="D209">
            <v>199</v>
          </cell>
          <cell r="E209" t="str">
            <v>B3</v>
          </cell>
          <cell r="F209" t="str">
            <v>B</v>
          </cell>
          <cell r="G209">
            <v>7317.8073966063102</v>
          </cell>
          <cell r="H209">
            <v>0.6740217876940382</v>
          </cell>
          <cell r="I209">
            <v>4932.3616234612409</v>
          </cell>
          <cell r="K209">
            <v>13728455.592778828</v>
          </cell>
          <cell r="L209">
            <v>8209867.7279691845</v>
          </cell>
          <cell r="M209">
            <v>6882187.2269156184</v>
          </cell>
          <cell r="N209">
            <v>9530878.1186744925</v>
          </cell>
          <cell r="O209">
            <v>38351388.666338123</v>
          </cell>
          <cell r="Q209">
            <v>1</v>
          </cell>
          <cell r="R209">
            <v>1</v>
          </cell>
          <cell r="S209">
            <v>1</v>
          </cell>
          <cell r="U209">
            <v>0</v>
          </cell>
          <cell r="V209">
            <v>0</v>
          </cell>
          <cell r="W209">
            <v>0</v>
          </cell>
          <cell r="Y209">
            <v>13728455.592778828</v>
          </cell>
          <cell r="Z209">
            <v>8209867.7279691845</v>
          </cell>
          <cell r="AA209">
            <v>6882187.2269156184</v>
          </cell>
          <cell r="AB209">
            <v>9530878.1186744925</v>
          </cell>
          <cell r="AD209">
            <v>38351388.666338123</v>
          </cell>
          <cell r="AF209">
            <v>9627095.9849410318</v>
          </cell>
          <cell r="AG209">
            <v>11</v>
          </cell>
          <cell r="AH209">
            <v>9305692.4472375698</v>
          </cell>
          <cell r="AI209">
            <v>18932788.432178602</v>
          </cell>
          <cell r="AK209">
            <v>0</v>
          </cell>
          <cell r="AL209">
            <v>10591125.182619182</v>
          </cell>
          <cell r="AM209">
            <v>10591125.182619182</v>
          </cell>
          <cell r="AO209">
            <v>0.86555704345169215</v>
          </cell>
          <cell r="AQ209">
            <v>16387408.379652908</v>
          </cell>
          <cell r="AR209">
            <v>9167222.9998946227</v>
          </cell>
          <cell r="AT209">
            <v>63906020.045885652</v>
          </cell>
          <cell r="AU209">
            <v>63906000</v>
          </cell>
        </row>
        <row r="210">
          <cell r="B210" t="str">
            <v>NC094</v>
          </cell>
          <cell r="C210" t="str">
            <v xml:space="preserve"> Phokwane</v>
          </cell>
          <cell r="D210">
            <v>200</v>
          </cell>
          <cell r="E210" t="str">
            <v>B3</v>
          </cell>
          <cell r="F210" t="str">
            <v>B</v>
          </cell>
          <cell r="G210">
            <v>20281.25071105938</v>
          </cell>
          <cell r="H210">
            <v>0.65468727203805921</v>
          </cell>
          <cell r="I210">
            <v>13277.876701543413</v>
          </cell>
          <cell r="K210">
            <v>36956888.926488459</v>
          </cell>
          <cell r="L210">
            <v>22100896.031110279</v>
          </cell>
          <cell r="M210">
            <v>18526791.101702895</v>
          </cell>
          <cell r="N210">
            <v>25657045.078619502</v>
          </cell>
          <cell r="O210">
            <v>103241621.13792112</v>
          </cell>
          <cell r="Q210">
            <v>1</v>
          </cell>
          <cell r="R210">
            <v>1</v>
          </cell>
          <cell r="S210">
            <v>1</v>
          </cell>
          <cell r="U210">
            <v>0</v>
          </cell>
          <cell r="V210">
            <v>0</v>
          </cell>
          <cell r="W210">
            <v>0</v>
          </cell>
          <cell r="Y210">
            <v>36956888.926488459</v>
          </cell>
          <cell r="Z210">
            <v>22100896.031110279</v>
          </cell>
          <cell r="AA210">
            <v>18526791.101702895</v>
          </cell>
          <cell r="AB210">
            <v>25657045.078619502</v>
          </cell>
          <cell r="AD210">
            <v>103241621.13792112</v>
          </cell>
          <cell r="AF210">
            <v>9627095.9849410318</v>
          </cell>
          <cell r="AG210">
            <v>19</v>
          </cell>
          <cell r="AH210">
            <v>16073468.772501258</v>
          </cell>
          <cell r="AI210">
            <v>25700564.757442288</v>
          </cell>
          <cell r="AK210">
            <v>0</v>
          </cell>
          <cell r="AL210">
            <v>29353227.476379052</v>
          </cell>
          <cell r="AM210">
            <v>29353227.476379052</v>
          </cell>
          <cell r="AO210">
            <v>0.7410845098073976</v>
          </cell>
          <cell r="AQ210">
            <v>19046290.435042396</v>
          </cell>
          <cell r="AR210">
            <v>21753222.195597403</v>
          </cell>
          <cell r="AT210">
            <v>144041133.76856092</v>
          </cell>
          <cell r="AU210">
            <v>144041000</v>
          </cell>
        </row>
        <row r="211">
          <cell r="B211" t="str">
            <v>DC9</v>
          </cell>
          <cell r="C211" t="str">
            <v xml:space="preserve"> Frances Baard District Municipality</v>
          </cell>
          <cell r="D211">
            <v>201</v>
          </cell>
          <cell r="E211" t="str">
            <v>C1</v>
          </cell>
          <cell r="F211" t="str">
            <v>C</v>
          </cell>
          <cell r="G211">
            <v>123672.78300703142</v>
          </cell>
          <cell r="H211">
            <v>0</v>
          </cell>
          <cell r="I211">
            <v>0</v>
          </cell>
          <cell r="K211">
            <v>0</v>
          </cell>
          <cell r="L211">
            <v>0</v>
          </cell>
          <cell r="M211">
            <v>0</v>
          </cell>
          <cell r="N211">
            <v>0</v>
          </cell>
          <cell r="O211">
            <v>0</v>
          </cell>
          <cell r="Q211">
            <v>0</v>
          </cell>
          <cell r="R211">
            <v>0</v>
          </cell>
          <cell r="S211">
            <v>0</v>
          </cell>
          <cell r="U211">
            <v>0</v>
          </cell>
          <cell r="V211">
            <v>0</v>
          </cell>
          <cell r="W211">
            <v>0</v>
          </cell>
          <cell r="Y211">
            <v>0</v>
          </cell>
          <cell r="Z211">
            <v>0</v>
          </cell>
          <cell r="AA211">
            <v>0</v>
          </cell>
          <cell r="AB211">
            <v>0</v>
          </cell>
          <cell r="AD211">
            <v>0</v>
          </cell>
          <cell r="AF211">
            <v>9627095.9849410318</v>
          </cell>
          <cell r="AG211">
            <v>29</v>
          </cell>
          <cell r="AH211">
            <v>24533189.179080866</v>
          </cell>
          <cell r="AI211">
            <v>34160285.164021894</v>
          </cell>
          <cell r="AK211">
            <v>20002243.845922396</v>
          </cell>
          <cell r="AL211">
            <v>0</v>
          </cell>
          <cell r="AM211">
            <v>20002243.845922396</v>
          </cell>
          <cell r="AO211">
            <v>0.24127770390890213</v>
          </cell>
          <cell r="AQ211">
            <v>8242115.1692485372</v>
          </cell>
          <cell r="AR211">
            <v>4826095.4681701232</v>
          </cell>
          <cell r="AT211">
            <v>13068210.637418661</v>
          </cell>
          <cell r="AU211">
            <v>13068000</v>
          </cell>
        </row>
        <row r="212">
          <cell r="B212" t="str">
            <v>NC451</v>
          </cell>
          <cell r="C212" t="str">
            <v xml:space="preserve"> Joe Morolong</v>
          </cell>
          <cell r="D212">
            <v>202</v>
          </cell>
          <cell r="E212" t="str">
            <v>B4</v>
          </cell>
          <cell r="F212" t="str">
            <v>B</v>
          </cell>
          <cell r="G212">
            <v>24283.964935373097</v>
          </cell>
          <cell r="H212">
            <v>0.75923338295008125</v>
          </cell>
          <cell r="I212">
            <v>18437.196849324468</v>
          </cell>
          <cell r="K212">
            <v>51317048.003396794</v>
          </cell>
          <cell r="L212">
            <v>30688534.005189925</v>
          </cell>
          <cell r="M212">
            <v>25725656.4589656</v>
          </cell>
          <cell r="N212">
            <v>35626478.639578946</v>
          </cell>
          <cell r="O212">
            <v>143357717.10713127</v>
          </cell>
          <cell r="Q212">
            <v>1</v>
          </cell>
          <cell r="R212">
            <v>1</v>
          </cell>
          <cell r="S212">
            <v>0</v>
          </cell>
          <cell r="U212">
            <v>0</v>
          </cell>
          <cell r="V212">
            <v>0</v>
          </cell>
          <cell r="W212">
            <v>-25725656.4589656</v>
          </cell>
          <cell r="Y212">
            <v>51317048.003396794</v>
          </cell>
          <cell r="Z212">
            <v>30688534.005189925</v>
          </cell>
          <cell r="AA212">
            <v>0</v>
          </cell>
          <cell r="AB212">
            <v>35626478.639578946</v>
          </cell>
          <cell r="AD212">
            <v>117632060.64816567</v>
          </cell>
          <cell r="AF212">
            <v>9627095.9849410318</v>
          </cell>
          <cell r="AG212">
            <v>29</v>
          </cell>
          <cell r="AH212">
            <v>24533189.179080866</v>
          </cell>
          <cell r="AI212">
            <v>34160285.164021894</v>
          </cell>
          <cell r="AK212">
            <v>0</v>
          </cell>
          <cell r="AL212">
            <v>35146389.980166346</v>
          </cell>
          <cell r="AM212">
            <v>35146389.980166346</v>
          </cell>
          <cell r="AO212">
            <v>1</v>
          </cell>
          <cell r="AQ212">
            <v>34160285.164021894</v>
          </cell>
          <cell r="AR212">
            <v>35146389.980166346</v>
          </cell>
          <cell r="AT212">
            <v>186938735.79235393</v>
          </cell>
          <cell r="AU212">
            <v>186939000</v>
          </cell>
        </row>
        <row r="213">
          <cell r="B213" t="str">
            <v>NC452</v>
          </cell>
          <cell r="C213" t="str">
            <v xml:space="preserve"> Ga-Segonyana</v>
          </cell>
          <cell r="D213">
            <v>203</v>
          </cell>
          <cell r="E213" t="str">
            <v>B3</v>
          </cell>
          <cell r="F213" t="str">
            <v>B</v>
          </cell>
          <cell r="G213">
            <v>39810.278193289567</v>
          </cell>
          <cell r="H213">
            <v>0.58910722985969755</v>
          </cell>
          <cell r="I213">
            <v>23452.522706392741</v>
          </cell>
          <cell r="K213">
            <v>65276421.538494661</v>
          </cell>
          <cell r="L213">
            <v>39036494.889351517</v>
          </cell>
          <cell r="M213">
            <v>32723604.741620779</v>
          </cell>
          <cell r="N213">
            <v>45317669.821058229</v>
          </cell>
          <cell r="O213">
            <v>182354190.99052519</v>
          </cell>
          <cell r="Q213">
            <v>1</v>
          </cell>
          <cell r="R213">
            <v>1</v>
          </cell>
          <cell r="S213">
            <v>1</v>
          </cell>
          <cell r="U213">
            <v>0</v>
          </cell>
          <cell r="V213">
            <v>0</v>
          </cell>
          <cell r="W213">
            <v>0</v>
          </cell>
          <cell r="Y213">
            <v>65276421.538494661</v>
          </cell>
          <cell r="Z213">
            <v>39036494.889351517</v>
          </cell>
          <cell r="AA213">
            <v>32723604.741620779</v>
          </cell>
          <cell r="AB213">
            <v>45317669.821058229</v>
          </cell>
          <cell r="AD213">
            <v>182354190.99052519</v>
          </cell>
          <cell r="AF213">
            <v>9627095.9849410318</v>
          </cell>
          <cell r="AG213">
            <v>29</v>
          </cell>
          <cell r="AH213">
            <v>24533189.179080866</v>
          </cell>
          <cell r="AI213">
            <v>34160285.164021894</v>
          </cell>
          <cell r="AK213">
            <v>0</v>
          </cell>
          <cell r="AL213">
            <v>57617755.845222324</v>
          </cell>
          <cell r="AM213">
            <v>57617755.845222324</v>
          </cell>
          <cell r="AO213">
            <v>0.72322846395256302</v>
          </cell>
          <cell r="AQ213">
            <v>24705690.567357082</v>
          </cell>
          <cell r="AR213">
            <v>41670801.056333952</v>
          </cell>
          <cell r="AT213">
            <v>248730682.61421621</v>
          </cell>
          <cell r="AU213">
            <v>248731000</v>
          </cell>
        </row>
        <row r="214">
          <cell r="B214" t="str">
            <v>NC453</v>
          </cell>
          <cell r="C214" t="str">
            <v xml:space="preserve"> Gamagara</v>
          </cell>
          <cell r="D214">
            <v>204</v>
          </cell>
          <cell r="E214" t="str">
            <v>B3</v>
          </cell>
          <cell r="F214" t="str">
            <v>B</v>
          </cell>
          <cell r="G214">
            <v>22206.094161547175</v>
          </cell>
          <cell r="H214">
            <v>0.41428655571822171</v>
          </cell>
          <cell r="I214">
            <v>9199.6862661418909</v>
          </cell>
          <cell r="K214">
            <v>25605884.972318407</v>
          </cell>
          <cell r="L214">
            <v>15312787.89952923</v>
          </cell>
          <cell r="M214">
            <v>12836439.852932509</v>
          </cell>
          <cell r="N214">
            <v>17776695.065418288</v>
          </cell>
          <cell r="O214">
            <v>71531807.79019843</v>
          </cell>
          <cell r="Q214">
            <v>1</v>
          </cell>
          <cell r="R214">
            <v>1</v>
          </cell>
          <cell r="S214">
            <v>1</v>
          </cell>
          <cell r="U214">
            <v>0</v>
          </cell>
          <cell r="V214">
            <v>0</v>
          </cell>
          <cell r="W214">
            <v>0</v>
          </cell>
          <cell r="Y214">
            <v>25605884.972318407</v>
          </cell>
          <cell r="Z214">
            <v>15312787.89952923</v>
          </cell>
          <cell r="AA214">
            <v>12836439.852932509</v>
          </cell>
          <cell r="AB214">
            <v>17776695.065418288</v>
          </cell>
          <cell r="AD214">
            <v>71531807.79019843</v>
          </cell>
          <cell r="AF214">
            <v>9627095.9849410318</v>
          </cell>
          <cell r="AG214">
            <v>15</v>
          </cell>
          <cell r="AH214">
            <v>12689580.609869413</v>
          </cell>
          <cell r="AI214">
            <v>22316676.594810445</v>
          </cell>
          <cell r="AK214">
            <v>0</v>
          </cell>
          <cell r="AL214">
            <v>32139069.851858236</v>
          </cell>
          <cell r="AM214">
            <v>32139069.851858236</v>
          </cell>
          <cell r="AO214">
            <v>0</v>
          </cell>
          <cell r="AQ214">
            <v>0</v>
          </cell>
          <cell r="AR214">
            <v>0</v>
          </cell>
          <cell r="AT214">
            <v>71531807.79019843</v>
          </cell>
          <cell r="AU214">
            <v>71532000</v>
          </cell>
        </row>
        <row r="215">
          <cell r="B215" t="str">
            <v>DC45</v>
          </cell>
          <cell r="C215" t="str">
            <v xml:space="preserve"> John Taolo Gaetsewe District Municipality</v>
          </cell>
          <cell r="D215">
            <v>205</v>
          </cell>
          <cell r="E215" t="str">
            <v>C1</v>
          </cell>
          <cell r="F215" t="str">
            <v>C</v>
          </cell>
          <cell r="G215">
            <v>86300.337290209834</v>
          </cell>
          <cell r="H215">
            <v>0</v>
          </cell>
          <cell r="I215">
            <v>0</v>
          </cell>
          <cell r="K215">
            <v>0</v>
          </cell>
          <cell r="L215">
            <v>0</v>
          </cell>
          <cell r="M215">
            <v>0</v>
          </cell>
          <cell r="N215">
            <v>0</v>
          </cell>
          <cell r="O215">
            <v>0</v>
          </cell>
          <cell r="Q215">
            <v>0</v>
          </cell>
          <cell r="R215">
            <v>0</v>
          </cell>
          <cell r="S215">
            <v>1</v>
          </cell>
          <cell r="U215">
            <v>0</v>
          </cell>
          <cell r="V215">
            <v>0</v>
          </cell>
          <cell r="W215">
            <v>-25725656.4589656</v>
          </cell>
          <cell r="Y215">
            <v>0</v>
          </cell>
          <cell r="Z215">
            <v>0</v>
          </cell>
          <cell r="AA215">
            <v>25725656.4589656</v>
          </cell>
          <cell r="AB215">
            <v>0</v>
          </cell>
          <cell r="AD215">
            <v>25725656.4589656</v>
          </cell>
          <cell r="AF215">
            <v>9627095.9849410318</v>
          </cell>
          <cell r="AG215">
            <v>23</v>
          </cell>
          <cell r="AH215">
            <v>19457356.9351331</v>
          </cell>
          <cell r="AI215">
            <v>29084452.920074131</v>
          </cell>
          <cell r="AK215">
            <v>13957803.394510685</v>
          </cell>
          <cell r="AL215">
            <v>0</v>
          </cell>
          <cell r="AM215">
            <v>13957803.394510685</v>
          </cell>
          <cell r="AO215">
            <v>0.50492715992558834</v>
          </cell>
          <cell r="AQ215">
            <v>14685530.210922515</v>
          </cell>
          <cell r="AR215">
            <v>7047674.0267900163</v>
          </cell>
          <cell r="AT215">
            <v>47458860.696678132</v>
          </cell>
          <cell r="AU215">
            <v>47459000</v>
          </cell>
        </row>
        <row r="216">
          <cell r="G216">
            <v>0</v>
          </cell>
        </row>
        <row r="217">
          <cell r="B217" t="str">
            <v>NW371</v>
          </cell>
          <cell r="C217" t="str">
            <v xml:space="preserve"> Moretele</v>
          </cell>
          <cell r="D217">
            <v>206</v>
          </cell>
          <cell r="E217" t="str">
            <v>B4</v>
          </cell>
          <cell r="F217" t="str">
            <v>B</v>
          </cell>
          <cell r="G217">
            <v>58755.970047508737</v>
          </cell>
          <cell r="H217">
            <v>0.72930432865989303</v>
          </cell>
          <cell r="I217">
            <v>42850.983290259144</v>
          </cell>
          <cell r="K217">
            <v>119268996.50038464</v>
          </cell>
          <cell r="L217">
            <v>71325042.988144115</v>
          </cell>
          <cell r="M217">
            <v>59790524.777874395</v>
          </cell>
          <cell r="N217">
            <v>82801613.13845858</v>
          </cell>
          <cell r="O217">
            <v>333186177.40486169</v>
          </cell>
          <cell r="Q217">
            <v>1</v>
          </cell>
          <cell r="R217">
            <v>1</v>
          </cell>
          <cell r="S217">
            <v>1</v>
          </cell>
          <cell r="U217">
            <v>0</v>
          </cell>
          <cell r="V217">
            <v>0</v>
          </cell>
          <cell r="W217">
            <v>0</v>
          </cell>
          <cell r="Y217">
            <v>119268996.50038464</v>
          </cell>
          <cell r="Z217">
            <v>71325042.988144115</v>
          </cell>
          <cell r="AA217">
            <v>59790524.777874395</v>
          </cell>
          <cell r="AB217">
            <v>82801613.13845858</v>
          </cell>
          <cell r="AD217">
            <v>333186177.40486169</v>
          </cell>
          <cell r="AF217">
            <v>9627095.9849410318</v>
          </cell>
          <cell r="AG217">
            <v>52</v>
          </cell>
          <cell r="AH217">
            <v>43990546.114213966</v>
          </cell>
          <cell r="AI217">
            <v>53617642.099154994</v>
          </cell>
          <cell r="AK217">
            <v>0</v>
          </cell>
          <cell r="AL217">
            <v>85038017.574496537</v>
          </cell>
          <cell r="AM217">
            <v>85038017.574496537</v>
          </cell>
          <cell r="AO217">
            <v>1</v>
          </cell>
          <cell r="AQ217">
            <v>53617642.099154994</v>
          </cell>
          <cell r="AR217">
            <v>85038017.574496537</v>
          </cell>
          <cell r="AT217">
            <v>471841837.07851321</v>
          </cell>
          <cell r="AU217">
            <v>471842000</v>
          </cell>
        </row>
        <row r="218">
          <cell r="B218" t="str">
            <v>NW372</v>
          </cell>
          <cell r="C218" t="str">
            <v xml:space="preserve"> Madibeng</v>
          </cell>
          <cell r="D218">
            <v>207</v>
          </cell>
          <cell r="E218" t="str">
            <v>B1</v>
          </cell>
          <cell r="F218" t="str">
            <v>B</v>
          </cell>
          <cell r="G218">
            <v>240088.81920842346</v>
          </cell>
          <cell r="H218">
            <v>0.58588176912542123</v>
          </cell>
          <cell r="I218">
            <v>140663.66214506456</v>
          </cell>
          <cell r="K218">
            <v>391515259.15916818</v>
          </cell>
          <cell r="L218">
            <v>234133291.21077996</v>
          </cell>
          <cell r="M218">
            <v>196269805.98932654</v>
          </cell>
          <cell r="N218">
            <v>271806554.74531674</v>
          </cell>
          <cell r="O218">
            <v>1093724911.1045914</v>
          </cell>
          <cell r="Q218">
            <v>1</v>
          </cell>
          <cell r="R218">
            <v>1</v>
          </cell>
          <cell r="S218">
            <v>1</v>
          </cell>
          <cell r="U218">
            <v>0</v>
          </cell>
          <cell r="V218">
            <v>0</v>
          </cell>
          <cell r="W218">
            <v>0</v>
          </cell>
          <cell r="Y218">
            <v>391515259.15916818</v>
          </cell>
          <cell r="Z218">
            <v>234133291.21077996</v>
          </cell>
          <cell r="AA218">
            <v>196269805.98932654</v>
          </cell>
          <cell r="AB218">
            <v>271806554.74531674</v>
          </cell>
          <cell r="AD218">
            <v>1093724911.1045914</v>
          </cell>
          <cell r="AF218">
            <v>9627095.9849410318</v>
          </cell>
          <cell r="AG218">
            <v>82</v>
          </cell>
          <cell r="AH218">
            <v>69369707.333952799</v>
          </cell>
          <cell r="AI218">
            <v>78996803.318893835</v>
          </cell>
          <cell r="AK218">
            <v>0</v>
          </cell>
          <cell r="AL218">
            <v>347482599.8239426</v>
          </cell>
          <cell r="AM218">
            <v>347482599.8239426</v>
          </cell>
          <cell r="AO218">
            <v>0.32483473288525477</v>
          </cell>
          <cell r="AQ218">
            <v>25660905.504881885</v>
          </cell>
          <cell r="AR218">
            <v>112874417.49608427</v>
          </cell>
          <cell r="AT218">
            <v>1232260234.1055574</v>
          </cell>
          <cell r="AU218">
            <v>1232260000</v>
          </cell>
        </row>
        <row r="219">
          <cell r="B219" t="str">
            <v>NW373</v>
          </cell>
          <cell r="C219" t="str">
            <v xml:space="preserve"> Rustenburg</v>
          </cell>
          <cell r="D219">
            <v>208</v>
          </cell>
          <cell r="E219" t="str">
            <v>B1</v>
          </cell>
          <cell r="F219" t="str">
            <v>B</v>
          </cell>
          <cell r="G219">
            <v>339412.2410051091</v>
          </cell>
          <cell r="H219">
            <v>0.49824304647916101</v>
          </cell>
          <cell r="I219">
            <v>169109.78897070477</v>
          </cell>
          <cell r="K219">
            <v>470690595.17970741</v>
          </cell>
          <cell r="L219">
            <v>281481591.36393422</v>
          </cell>
          <cell r="M219">
            <v>235961050.39513752</v>
          </cell>
          <cell r="N219">
            <v>326773442.50024986</v>
          </cell>
          <cell r="O219">
            <v>1314906679.439029</v>
          </cell>
          <cell r="Q219">
            <v>1</v>
          </cell>
          <cell r="R219">
            <v>1</v>
          </cell>
          <cell r="S219">
            <v>1</v>
          </cell>
          <cell r="U219">
            <v>0</v>
          </cell>
          <cell r="V219">
            <v>0</v>
          </cell>
          <cell r="W219">
            <v>0</v>
          </cell>
          <cell r="Y219">
            <v>470690595.17970741</v>
          </cell>
          <cell r="Z219">
            <v>281481591.36393422</v>
          </cell>
          <cell r="AA219">
            <v>235961050.39513752</v>
          </cell>
          <cell r="AB219">
            <v>326773442.50024986</v>
          </cell>
          <cell r="AD219">
            <v>1314906679.439029</v>
          </cell>
          <cell r="AF219">
            <v>9627095.9849410318</v>
          </cell>
          <cell r="AG219">
            <v>90</v>
          </cell>
          <cell r="AH219">
            <v>76137483.659216478</v>
          </cell>
          <cell r="AI219">
            <v>85764579.644157514</v>
          </cell>
          <cell r="AK219">
            <v>0</v>
          </cell>
          <cell r="AL219">
            <v>491234237.0018537</v>
          </cell>
          <cell r="AM219">
            <v>491234237.0018537</v>
          </cell>
          <cell r="AO219">
            <v>0</v>
          </cell>
          <cell r="AQ219">
            <v>0</v>
          </cell>
          <cell r="AR219">
            <v>0</v>
          </cell>
          <cell r="AT219">
            <v>1314906679.439029</v>
          </cell>
          <cell r="AU219">
            <v>1314907000</v>
          </cell>
        </row>
        <row r="220">
          <cell r="B220" t="str">
            <v>NW374</v>
          </cell>
          <cell r="C220" t="str">
            <v xml:space="preserve"> Kgetlengrivier</v>
          </cell>
          <cell r="D220">
            <v>209</v>
          </cell>
          <cell r="E220" t="str">
            <v>B3</v>
          </cell>
          <cell r="F220" t="str">
            <v>B</v>
          </cell>
          <cell r="G220">
            <v>22518.847388264207</v>
          </cell>
          <cell r="H220">
            <v>0.68829638660251358</v>
          </cell>
          <cell r="I220">
            <v>15499.641287795703</v>
          </cell>
          <cell r="K220">
            <v>43140822.463496462</v>
          </cell>
          <cell r="L220">
            <v>25799001.475985877</v>
          </cell>
          <cell r="M220">
            <v>21626847.631213583</v>
          </cell>
          <cell r="N220">
            <v>29950194.911599148</v>
          </cell>
          <cell r="O220">
            <v>120516866.48229505</v>
          </cell>
          <cell r="Q220">
            <v>1</v>
          </cell>
          <cell r="R220">
            <v>1</v>
          </cell>
          <cell r="S220">
            <v>1</v>
          </cell>
          <cell r="U220">
            <v>0</v>
          </cell>
          <cell r="V220">
            <v>0</v>
          </cell>
          <cell r="W220">
            <v>0</v>
          </cell>
          <cell r="Y220">
            <v>43140822.463496462</v>
          </cell>
          <cell r="Z220">
            <v>25799001.475985877</v>
          </cell>
          <cell r="AA220">
            <v>21626847.631213583</v>
          </cell>
          <cell r="AB220">
            <v>29950194.911599148</v>
          </cell>
          <cell r="AD220">
            <v>120516866.48229505</v>
          </cell>
          <cell r="AF220">
            <v>9627095.9849410318</v>
          </cell>
          <cell r="AG220">
            <v>13</v>
          </cell>
          <cell r="AH220">
            <v>10997636.528553491</v>
          </cell>
          <cell r="AI220">
            <v>20624732.513494521</v>
          </cell>
          <cell r="AK220">
            <v>0</v>
          </cell>
          <cell r="AL220">
            <v>32591720.269654736</v>
          </cell>
          <cell r="AM220">
            <v>32591720.269654736</v>
          </cell>
          <cell r="AO220">
            <v>0.48015060459172765</v>
          </cell>
          <cell r="AQ220">
            <v>9902977.7858970575</v>
          </cell>
          <cell r="AR220">
            <v>15648934.192159187</v>
          </cell>
          <cell r="AT220">
            <v>146068778.46035129</v>
          </cell>
          <cell r="AU220">
            <v>146069000</v>
          </cell>
        </row>
        <row r="221">
          <cell r="B221" t="str">
            <v>NW375</v>
          </cell>
          <cell r="C221" t="str">
            <v xml:space="preserve"> Moses Kotane</v>
          </cell>
          <cell r="D221">
            <v>210</v>
          </cell>
          <cell r="E221" t="str">
            <v>B4</v>
          </cell>
          <cell r="F221" t="str">
            <v>B</v>
          </cell>
          <cell r="G221">
            <v>86135.860956713572</v>
          </cell>
          <cell r="H221">
            <v>0.66287692270431786</v>
          </cell>
          <cell r="I221">
            <v>57097.474445473294</v>
          </cell>
          <cell r="K221">
            <v>158921871.96007684</v>
          </cell>
          <cell r="L221">
            <v>95038188.313022822</v>
          </cell>
          <cell r="M221">
            <v>79668836.009234905</v>
          </cell>
          <cell r="N221">
            <v>110330326.80236806</v>
          </cell>
          <cell r="O221">
            <v>443959223.08470261</v>
          </cell>
          <cell r="Q221">
            <v>1</v>
          </cell>
          <cell r="R221">
            <v>1</v>
          </cell>
          <cell r="S221">
            <v>1</v>
          </cell>
          <cell r="U221">
            <v>0</v>
          </cell>
          <cell r="V221">
            <v>0</v>
          </cell>
          <cell r="W221">
            <v>0</v>
          </cell>
          <cell r="Y221">
            <v>158921871.96007684</v>
          </cell>
          <cell r="Z221">
            <v>95038188.313022822</v>
          </cell>
          <cell r="AA221">
            <v>79668836.009234905</v>
          </cell>
          <cell r="AB221">
            <v>110330326.80236806</v>
          </cell>
          <cell r="AD221">
            <v>443959223.08470261</v>
          </cell>
          <cell r="AF221">
            <v>9627095.9849410318</v>
          </cell>
          <cell r="AG221">
            <v>69</v>
          </cell>
          <cell r="AH221">
            <v>58372070.805399306</v>
          </cell>
          <cell r="AI221">
            <v>67999166.790340334</v>
          </cell>
          <cell r="AK221">
            <v>0</v>
          </cell>
          <cell r="AL221">
            <v>124665167.67417361</v>
          </cell>
          <cell r="AM221">
            <v>124665167.67417361</v>
          </cell>
          <cell r="AO221">
            <v>0.84574320068475717</v>
          </cell>
          <cell r="AQ221">
            <v>57509832.965159081</v>
          </cell>
          <cell r="AR221">
            <v>105434717.92265752</v>
          </cell>
          <cell r="AT221">
            <v>606903773.97251916</v>
          </cell>
          <cell r="AU221">
            <v>606904000</v>
          </cell>
        </row>
        <row r="222">
          <cell r="B222" t="str">
            <v>DC37</v>
          </cell>
          <cell r="C222" t="str">
            <v xml:space="preserve"> Bojanala Platinum District Municipality</v>
          </cell>
          <cell r="D222">
            <v>211</v>
          </cell>
          <cell r="E222" t="str">
            <v>C1</v>
          </cell>
          <cell r="F222" t="str">
            <v>C</v>
          </cell>
          <cell r="G222">
            <v>746911.73860601918</v>
          </cell>
          <cell r="H222">
            <v>0</v>
          </cell>
          <cell r="I222">
            <v>0</v>
          </cell>
          <cell r="K222">
            <v>0</v>
          </cell>
          <cell r="L222">
            <v>0</v>
          </cell>
          <cell r="M222">
            <v>0</v>
          </cell>
          <cell r="N222">
            <v>0</v>
          </cell>
          <cell r="O222">
            <v>0</v>
          </cell>
          <cell r="Q222">
            <v>0</v>
          </cell>
          <cell r="R222">
            <v>0</v>
          </cell>
          <cell r="S222">
            <v>0</v>
          </cell>
          <cell r="U222">
            <v>0</v>
          </cell>
          <cell r="V222">
            <v>0</v>
          </cell>
          <cell r="W222">
            <v>0</v>
          </cell>
          <cell r="Y222">
            <v>0</v>
          </cell>
          <cell r="Z222">
            <v>0</v>
          </cell>
          <cell r="AA222">
            <v>0</v>
          </cell>
          <cell r="AB222">
            <v>0</v>
          </cell>
          <cell r="AD222">
            <v>0</v>
          </cell>
          <cell r="AF222">
            <v>9627095.9849410318</v>
          </cell>
          <cell r="AG222">
            <v>70</v>
          </cell>
          <cell r="AH222">
            <v>59218042.846057266</v>
          </cell>
          <cell r="AI222">
            <v>68845138.830998302</v>
          </cell>
          <cell r="AK222">
            <v>120801928.7973008</v>
          </cell>
          <cell r="AL222">
            <v>0</v>
          </cell>
          <cell r="AM222">
            <v>120801928.7973008</v>
          </cell>
          <cell r="AO222">
            <v>0.59240781759277561</v>
          </cell>
          <cell r="AQ222">
            <v>40784398.446743354</v>
          </cell>
          <cell r="AR222">
            <v>71564006.999806836</v>
          </cell>
          <cell r="AT222">
            <v>112348405.44655019</v>
          </cell>
          <cell r="AU222">
            <v>112348000</v>
          </cell>
        </row>
        <row r="223">
          <cell r="B223" t="str">
            <v>NW381</v>
          </cell>
          <cell r="C223" t="str">
            <v xml:space="preserve"> Ratlou</v>
          </cell>
          <cell r="D223">
            <v>212</v>
          </cell>
          <cell r="E223" t="str">
            <v>B4</v>
          </cell>
          <cell r="F223" t="str">
            <v>B</v>
          </cell>
          <cell r="G223">
            <v>30749.422198538745</v>
          </cell>
          <cell r="H223">
            <v>0.79627571953420828</v>
          </cell>
          <cell r="I223">
            <v>24485.018286402596</v>
          </cell>
          <cell r="K223">
            <v>68150211.175589204</v>
          </cell>
          <cell r="L223">
            <v>40755073.693726629</v>
          </cell>
          <cell r="M223">
            <v>34164259.023494825</v>
          </cell>
          <cell r="N223">
            <v>47312776.887891352</v>
          </cell>
          <cell r="O223">
            <v>190382320.78070199</v>
          </cell>
          <cell r="Q223">
            <v>0</v>
          </cell>
          <cell r="R223">
            <v>0</v>
          </cell>
          <cell r="S223">
            <v>1</v>
          </cell>
          <cell r="U223">
            <v>-68150211.175589204</v>
          </cell>
          <cell r="V223">
            <v>-40755073.693726629</v>
          </cell>
          <cell r="W223">
            <v>0</v>
          </cell>
          <cell r="Y223">
            <v>0</v>
          </cell>
          <cell r="Z223">
            <v>0</v>
          </cell>
          <cell r="AA223">
            <v>34164259.023494825</v>
          </cell>
          <cell r="AB223">
            <v>47312776.887891352</v>
          </cell>
          <cell r="AD223">
            <v>81477035.911386177</v>
          </cell>
          <cell r="AF223">
            <v>9627095.9849410318</v>
          </cell>
          <cell r="AG223">
            <v>27</v>
          </cell>
          <cell r="AH223">
            <v>22841245.097764947</v>
          </cell>
          <cell r="AI223">
            <v>32468341.082705978</v>
          </cell>
          <cell r="AK223">
            <v>0</v>
          </cell>
          <cell r="AL223">
            <v>44503901.530527495</v>
          </cell>
          <cell r="AM223">
            <v>44503901.530527495</v>
          </cell>
          <cell r="AO223">
            <v>1</v>
          </cell>
          <cell r="AQ223">
            <v>32468341.082705978</v>
          </cell>
          <cell r="AR223">
            <v>44503901.530527495</v>
          </cell>
          <cell r="AT223">
            <v>158449278.52461964</v>
          </cell>
          <cell r="AU223">
            <v>158449000</v>
          </cell>
        </row>
        <row r="224">
          <cell r="B224" t="str">
            <v>NW382</v>
          </cell>
          <cell r="C224" t="str">
            <v xml:space="preserve"> Tswaing</v>
          </cell>
          <cell r="D224">
            <v>213</v>
          </cell>
          <cell r="E224" t="str">
            <v>B3</v>
          </cell>
          <cell r="F224" t="str">
            <v>B</v>
          </cell>
          <cell r="G224">
            <v>38620.083207088035</v>
          </cell>
          <cell r="H224">
            <v>0.70639485208386099</v>
          </cell>
          <cell r="I224">
            <v>27281.027964537356</v>
          </cell>
          <cell r="K224">
            <v>75932465.931743249</v>
          </cell>
          <cell r="L224">
            <v>45409004.483071253</v>
          </cell>
          <cell r="M224">
            <v>38065567.070670843</v>
          </cell>
          <cell r="N224">
            <v>52715549.331456922</v>
          </cell>
          <cell r="O224">
            <v>212122586.81694227</v>
          </cell>
          <cell r="Q224">
            <v>0</v>
          </cell>
          <cell r="R224">
            <v>0</v>
          </cell>
          <cell r="S224">
            <v>1</v>
          </cell>
          <cell r="U224">
            <v>-75932465.931743249</v>
          </cell>
          <cell r="V224">
            <v>-45409004.483071253</v>
          </cell>
          <cell r="W224">
            <v>0</v>
          </cell>
          <cell r="Y224">
            <v>0</v>
          </cell>
          <cell r="Z224">
            <v>0</v>
          </cell>
          <cell r="AA224">
            <v>38065567.070670843</v>
          </cell>
          <cell r="AB224">
            <v>52715549.331456922</v>
          </cell>
          <cell r="AD224">
            <v>90781116.402127773</v>
          </cell>
          <cell r="AF224">
            <v>9627095.9849410318</v>
          </cell>
          <cell r="AG224">
            <v>28</v>
          </cell>
          <cell r="AH224">
            <v>23687217.138422906</v>
          </cell>
          <cell r="AI224">
            <v>33314313.123363938</v>
          </cell>
          <cell r="AK224">
            <v>0</v>
          </cell>
          <cell r="AL224">
            <v>55895176.470363125</v>
          </cell>
          <cell r="AM224">
            <v>55895176.470363125</v>
          </cell>
          <cell r="AO224">
            <v>0.70112877187083411</v>
          </cell>
          <cell r="AQ224">
            <v>23357623.445904568</v>
          </cell>
          <cell r="AR224">
            <v>39189716.432169244</v>
          </cell>
          <cell r="AT224">
            <v>153328456.28020158</v>
          </cell>
          <cell r="AU224">
            <v>153328000</v>
          </cell>
        </row>
        <row r="225">
          <cell r="B225" t="str">
            <v>NW383</v>
          </cell>
          <cell r="C225" t="str">
            <v xml:space="preserve"> Mafikeng</v>
          </cell>
          <cell r="D225">
            <v>214</v>
          </cell>
          <cell r="E225" t="str">
            <v>B2</v>
          </cell>
          <cell r="F225" t="str">
            <v>B</v>
          </cell>
          <cell r="G225">
            <v>118030.86862607628</v>
          </cell>
          <cell r="H225">
            <v>0.63178174291685629</v>
          </cell>
          <cell r="I225">
            <v>74569.747898572969</v>
          </cell>
          <cell r="K225">
            <v>207553206.9102183</v>
          </cell>
          <cell r="L225">
            <v>124120616.75349763</v>
          </cell>
          <cell r="M225">
            <v>104048122.51818247</v>
          </cell>
          <cell r="N225">
            <v>144092269.14364892</v>
          </cell>
          <cell r="O225">
            <v>579814215.32554734</v>
          </cell>
          <cell r="Q225">
            <v>0</v>
          </cell>
          <cell r="R225">
            <v>0</v>
          </cell>
          <cell r="S225">
            <v>1</v>
          </cell>
          <cell r="U225">
            <v>-207553206.9102183</v>
          </cell>
          <cell r="V225">
            <v>-124120616.75349763</v>
          </cell>
          <cell r="W225">
            <v>0</v>
          </cell>
          <cell r="Y225">
            <v>0</v>
          </cell>
          <cell r="Z225">
            <v>0</v>
          </cell>
          <cell r="AA225">
            <v>104048122.51818247</v>
          </cell>
          <cell r="AB225">
            <v>144092269.14364892</v>
          </cell>
          <cell r="AD225">
            <v>248140391.66183138</v>
          </cell>
          <cell r="AF225">
            <v>9627095.9849410318</v>
          </cell>
          <cell r="AG225">
            <v>70</v>
          </cell>
          <cell r="AH225">
            <v>59218042.846057266</v>
          </cell>
          <cell r="AI225">
            <v>68845138.830998302</v>
          </cell>
          <cell r="AK225">
            <v>0</v>
          </cell>
          <cell r="AL225">
            <v>170827084.8467243</v>
          </cell>
          <cell r="AM225">
            <v>170827084.8467243</v>
          </cell>
          <cell r="AO225">
            <v>0.56175264896251664</v>
          </cell>
          <cell r="AQ225">
            <v>38673939.106505513</v>
          </cell>
          <cell r="AR225">
            <v>95962567.427191958</v>
          </cell>
          <cell r="AT225">
            <v>382776898.19552886</v>
          </cell>
          <cell r="AU225">
            <v>382777000</v>
          </cell>
        </row>
        <row r="226">
          <cell r="B226" t="str">
            <v>NW384</v>
          </cell>
          <cell r="C226" t="str">
            <v xml:space="preserve"> Ditsobotla</v>
          </cell>
          <cell r="D226">
            <v>215</v>
          </cell>
          <cell r="E226" t="str">
            <v>B3</v>
          </cell>
          <cell r="F226" t="str">
            <v>B</v>
          </cell>
          <cell r="G226">
            <v>60889.874826231615</v>
          </cell>
          <cell r="H226">
            <v>0.64793446826831169</v>
          </cell>
          <cell r="I226">
            <v>39452.648668458438</v>
          </cell>
          <cell r="K226">
            <v>109810264.65824229</v>
          </cell>
          <cell r="L226">
            <v>65668548.215406127</v>
          </cell>
          <cell r="M226">
            <v>55048785.036875919</v>
          </cell>
          <cell r="N226">
            <v>76234958.955441564</v>
          </cell>
          <cell r="O226">
            <v>306762556.86596584</v>
          </cell>
          <cell r="Q226">
            <v>0</v>
          </cell>
          <cell r="R226">
            <v>0</v>
          </cell>
          <cell r="S226">
            <v>1</v>
          </cell>
          <cell r="U226">
            <v>-109810264.65824229</v>
          </cell>
          <cell r="V226">
            <v>-65668548.215406127</v>
          </cell>
          <cell r="W226">
            <v>0</v>
          </cell>
          <cell r="Y226">
            <v>0</v>
          </cell>
          <cell r="Z226">
            <v>0</v>
          </cell>
          <cell r="AA226">
            <v>55048785.036875919</v>
          </cell>
          <cell r="AB226">
            <v>76234958.955441564</v>
          </cell>
          <cell r="AD226">
            <v>131283743.99231748</v>
          </cell>
          <cell r="AF226">
            <v>9627095.9849410318</v>
          </cell>
          <cell r="AG226">
            <v>39</v>
          </cell>
          <cell r="AH226">
            <v>32992909.585660476</v>
          </cell>
          <cell r="AI226">
            <v>42620005.570601508</v>
          </cell>
          <cell r="AK226">
            <v>0</v>
          </cell>
          <cell r="AL226">
            <v>88126436.19695501</v>
          </cell>
          <cell r="AM226">
            <v>88126436.19695501</v>
          </cell>
          <cell r="AO226">
            <v>0.44787568617135143</v>
          </cell>
          <cell r="AQ226">
            <v>19088464.239559971</v>
          </cell>
          <cell r="AR226">
            <v>39469688.081547044</v>
          </cell>
          <cell r="AT226">
            <v>189841896.3134245</v>
          </cell>
          <cell r="AU226">
            <v>189842000</v>
          </cell>
        </row>
        <row r="227">
          <cell r="B227" t="str">
            <v>NW385</v>
          </cell>
          <cell r="C227" t="str">
            <v xml:space="preserve"> Ramotshere Moiloa</v>
          </cell>
          <cell r="D227">
            <v>216</v>
          </cell>
          <cell r="E227" t="str">
            <v>B3</v>
          </cell>
          <cell r="F227" t="str">
            <v>B</v>
          </cell>
          <cell r="G227">
            <v>53768.819662022877</v>
          </cell>
          <cell r="H227">
            <v>0.70443351791376507</v>
          </cell>
          <cell r="I227">
            <v>37876.558788589595</v>
          </cell>
          <cell r="K227">
            <v>105423465.47809137</v>
          </cell>
          <cell r="L227">
            <v>63045162.010395095</v>
          </cell>
          <cell r="M227">
            <v>52849646.679276623</v>
          </cell>
          <cell r="N227">
            <v>73189456.27419959</v>
          </cell>
          <cell r="O227">
            <v>294507730.44196266</v>
          </cell>
          <cell r="Q227">
            <v>0</v>
          </cell>
          <cell r="R227">
            <v>0</v>
          </cell>
          <cell r="S227">
            <v>1</v>
          </cell>
          <cell r="U227">
            <v>-105423465.47809137</v>
          </cell>
          <cell r="V227">
            <v>-63045162.010395095</v>
          </cell>
          <cell r="W227">
            <v>0</v>
          </cell>
          <cell r="Y227">
            <v>0</v>
          </cell>
          <cell r="Z227">
            <v>0</v>
          </cell>
          <cell r="AA227">
            <v>52849646.679276623</v>
          </cell>
          <cell r="AB227">
            <v>73189456.27419959</v>
          </cell>
          <cell r="AD227">
            <v>126039102.95347622</v>
          </cell>
          <cell r="AF227">
            <v>9627095.9849410318</v>
          </cell>
          <cell r="AG227">
            <v>37</v>
          </cell>
          <cell r="AH227">
            <v>31300965.504344553</v>
          </cell>
          <cell r="AI227">
            <v>40928061.489285588</v>
          </cell>
          <cell r="AK227">
            <v>0</v>
          </cell>
          <cell r="AL227">
            <v>77820072.201716751</v>
          </cell>
          <cell r="AM227">
            <v>77820072.201716751</v>
          </cell>
          <cell r="AO227">
            <v>0.88499608654388839</v>
          </cell>
          <cell r="AQ227">
            <v>36221174.247845374</v>
          </cell>
          <cell r="AR227">
            <v>68870459.353082165</v>
          </cell>
          <cell r="AT227">
            <v>231130736.55440375</v>
          </cell>
          <cell r="AU227">
            <v>231131000</v>
          </cell>
        </row>
        <row r="228">
          <cell r="B228" t="str">
            <v>DC38</v>
          </cell>
          <cell r="C228" t="str">
            <v xml:space="preserve"> Ngaka Modiri Molema District Municipality</v>
          </cell>
          <cell r="D228">
            <v>217</v>
          </cell>
          <cell r="E228" t="str">
            <v>C2</v>
          </cell>
          <cell r="F228" t="str">
            <v>C</v>
          </cell>
          <cell r="G228">
            <v>302059.06851995754</v>
          </cell>
          <cell r="H228">
            <v>0</v>
          </cell>
          <cell r="I228">
            <v>0</v>
          </cell>
          <cell r="K228">
            <v>0</v>
          </cell>
          <cell r="L228">
            <v>0</v>
          </cell>
          <cell r="M228">
            <v>0</v>
          </cell>
          <cell r="N228">
            <v>0</v>
          </cell>
          <cell r="O228">
            <v>0</v>
          </cell>
          <cell r="Q228">
            <v>1</v>
          </cell>
          <cell r="R228">
            <v>1</v>
          </cell>
          <cell r="S228">
            <v>0</v>
          </cell>
          <cell r="U228">
            <v>-566869614.15388441</v>
          </cell>
          <cell r="V228">
            <v>-338998405.15609676</v>
          </cell>
          <cell r="W228">
            <v>0</v>
          </cell>
          <cell r="Y228">
            <v>566869614.15388441</v>
          </cell>
          <cell r="Z228">
            <v>338998405.15609676</v>
          </cell>
          <cell r="AA228">
            <v>0</v>
          </cell>
          <cell r="AB228">
            <v>0</v>
          </cell>
          <cell r="AD228">
            <v>905868019.30998111</v>
          </cell>
          <cell r="AF228">
            <v>9627095.9849410318</v>
          </cell>
          <cell r="AG228">
            <v>42</v>
          </cell>
          <cell r="AH228">
            <v>35530825.70763436</v>
          </cell>
          <cell r="AI228">
            <v>45157921.692575395</v>
          </cell>
          <cell r="AK228">
            <v>48853587.648826994</v>
          </cell>
          <cell r="AL228">
            <v>0</v>
          </cell>
          <cell r="AM228">
            <v>48853587.648826994</v>
          </cell>
          <cell r="AO228">
            <v>0.48320426383129744</v>
          </cell>
          <cell r="AQ228">
            <v>21820500.30761227</v>
          </cell>
          <cell r="AR228">
            <v>23606261.855369214</v>
          </cell>
          <cell r="AT228">
            <v>951294781.47296262</v>
          </cell>
          <cell r="AU228">
            <v>951295000</v>
          </cell>
        </row>
        <row r="229">
          <cell r="B229" t="str">
            <v>NW392</v>
          </cell>
          <cell r="C229" t="str">
            <v xml:space="preserve"> Naledi</v>
          </cell>
          <cell r="D229">
            <v>218</v>
          </cell>
          <cell r="E229" t="str">
            <v>B3</v>
          </cell>
          <cell r="F229" t="str">
            <v>B</v>
          </cell>
          <cell r="G229">
            <v>22809.256061234988</v>
          </cell>
          <cell r="H229">
            <v>0.61778783875636656</v>
          </cell>
          <cell r="I229">
            <v>14091.281005710918</v>
          </cell>
          <cell r="K229">
            <v>39220872.332656994</v>
          </cell>
          <cell r="L229">
            <v>23454799.547594506</v>
          </cell>
          <cell r="M229">
            <v>19661744.525602791</v>
          </cell>
          <cell r="N229">
            <v>27228798.708229795</v>
          </cell>
          <cell r="O229">
            <v>109566215.11408408</v>
          </cell>
          <cell r="Q229">
            <v>0</v>
          </cell>
          <cell r="R229">
            <v>0</v>
          </cell>
          <cell r="S229">
            <v>1</v>
          </cell>
          <cell r="U229">
            <v>-39220872.332656994</v>
          </cell>
          <cell r="V229">
            <v>-23454799.547594506</v>
          </cell>
          <cell r="W229">
            <v>0</v>
          </cell>
          <cell r="Y229">
            <v>0</v>
          </cell>
          <cell r="Z229">
            <v>0</v>
          </cell>
          <cell r="AA229">
            <v>19661744.525602791</v>
          </cell>
          <cell r="AB229">
            <v>27228798.708229795</v>
          </cell>
          <cell r="AD229">
            <v>46890543.233832583</v>
          </cell>
          <cell r="AF229">
            <v>9627095.9849410318</v>
          </cell>
          <cell r="AG229">
            <v>18</v>
          </cell>
          <cell r="AH229">
            <v>15227496.731843296</v>
          </cell>
          <cell r="AI229">
            <v>24854592.716784328</v>
          </cell>
          <cell r="AK229">
            <v>0</v>
          </cell>
          <cell r="AL229">
            <v>33012031.223859172</v>
          </cell>
          <cell r="AM229">
            <v>33012031.223859172</v>
          </cell>
          <cell r="AO229">
            <v>0.40448516263123968</v>
          </cell>
          <cell r="AQ229">
            <v>10053313.977181735</v>
          </cell>
          <cell r="AR229">
            <v>13352876.81837024</v>
          </cell>
          <cell r="AT229">
            <v>70296734.029384553</v>
          </cell>
          <cell r="AU229">
            <v>70297000</v>
          </cell>
        </row>
        <row r="230">
          <cell r="B230" t="str">
            <v>NW393</v>
          </cell>
          <cell r="C230" t="str">
            <v xml:space="preserve"> Mamusa</v>
          </cell>
          <cell r="D230">
            <v>219</v>
          </cell>
          <cell r="E230" t="str">
            <v>B3</v>
          </cell>
          <cell r="F230" t="str">
            <v>B</v>
          </cell>
          <cell r="G230">
            <v>17171.67713762432</v>
          </cell>
          <cell r="H230">
            <v>0.68456995511601959</v>
          </cell>
          <cell r="I230">
            <v>11755.214247370261</v>
          </cell>
          <cell r="K230">
            <v>32718796.612762541</v>
          </cell>
          <cell r="L230">
            <v>19566439.254128434</v>
          </cell>
          <cell r="M230">
            <v>16402200.714175561</v>
          </cell>
          <cell r="N230">
            <v>22714781.032614253</v>
          </cell>
          <cell r="O230">
            <v>91402217.61368078</v>
          </cell>
          <cell r="Q230">
            <v>0</v>
          </cell>
          <cell r="R230">
            <v>0</v>
          </cell>
          <cell r="S230">
            <v>1</v>
          </cell>
          <cell r="U230">
            <v>-32718796.612762541</v>
          </cell>
          <cell r="V230">
            <v>-19566439.254128434</v>
          </cell>
          <cell r="W230">
            <v>0</v>
          </cell>
          <cell r="Y230">
            <v>0</v>
          </cell>
          <cell r="Z230">
            <v>0</v>
          </cell>
          <cell r="AA230">
            <v>16402200.714175561</v>
          </cell>
          <cell r="AB230">
            <v>22714781.032614253</v>
          </cell>
          <cell r="AD230">
            <v>39116981.746789813</v>
          </cell>
          <cell r="AF230">
            <v>9627095.9849410318</v>
          </cell>
          <cell r="AG230">
            <v>16</v>
          </cell>
          <cell r="AH230">
            <v>13535552.650527375</v>
          </cell>
          <cell r="AI230">
            <v>23162648.635468408</v>
          </cell>
          <cell r="AK230">
            <v>0</v>
          </cell>
          <cell r="AL230">
            <v>24852715.069330934</v>
          </cell>
          <cell r="AM230">
            <v>24852715.069330934</v>
          </cell>
          <cell r="AO230">
            <v>0.68002683045958012</v>
          </cell>
          <cell r="AQ230">
            <v>15751222.536626501</v>
          </cell>
          <cell r="AR230">
            <v>16900513.056912158</v>
          </cell>
          <cell r="AT230">
            <v>71768717.34032847</v>
          </cell>
          <cell r="AU230">
            <v>71769000</v>
          </cell>
        </row>
        <row r="231">
          <cell r="B231" t="str">
            <v>NW394</v>
          </cell>
          <cell r="C231" t="str">
            <v xml:space="preserve"> Greater Taung</v>
          </cell>
          <cell r="D231">
            <v>220</v>
          </cell>
          <cell r="E231" t="str">
            <v>B4</v>
          </cell>
          <cell r="F231" t="str">
            <v>B</v>
          </cell>
          <cell r="G231">
            <v>46758.871199691755</v>
          </cell>
          <cell r="H231">
            <v>0.77282008838520033</v>
          </cell>
          <cell r="I231">
            <v>36136.194973337981</v>
          </cell>
          <cell r="K231">
            <v>100579435.54336114</v>
          </cell>
          <cell r="L231">
            <v>60148343.445065945</v>
          </cell>
          <cell r="M231">
            <v>50421294.799613416</v>
          </cell>
          <cell r="N231">
            <v>69826524.544616759</v>
          </cell>
          <cell r="O231">
            <v>280975598.33265728</v>
          </cell>
          <cell r="Q231">
            <v>0</v>
          </cell>
          <cell r="R231">
            <v>0</v>
          </cell>
          <cell r="S231">
            <v>1</v>
          </cell>
          <cell r="U231">
            <v>-100579435.54336114</v>
          </cell>
          <cell r="V231">
            <v>-60148343.445065945</v>
          </cell>
          <cell r="W231">
            <v>0</v>
          </cell>
          <cell r="Y231">
            <v>0</v>
          </cell>
          <cell r="Z231">
            <v>0</v>
          </cell>
          <cell r="AA231">
            <v>50421294.799613416</v>
          </cell>
          <cell r="AB231">
            <v>69826524.544616759</v>
          </cell>
          <cell r="AD231">
            <v>120247819.34423018</v>
          </cell>
          <cell r="AF231">
            <v>9627095.9849410318</v>
          </cell>
          <cell r="AG231">
            <v>48</v>
          </cell>
          <cell r="AH231">
            <v>40606657.951582126</v>
          </cell>
          <cell r="AI231">
            <v>50233753.936523154</v>
          </cell>
          <cell r="AK231">
            <v>0</v>
          </cell>
          <cell r="AL231">
            <v>67674513.885616675</v>
          </cell>
          <cell r="AM231">
            <v>67674513.885616675</v>
          </cell>
          <cell r="AO231">
            <v>1</v>
          </cell>
          <cell r="AQ231">
            <v>50233753.936523154</v>
          </cell>
          <cell r="AR231">
            <v>67674513.885616675</v>
          </cell>
          <cell r="AT231">
            <v>238156087.16637</v>
          </cell>
          <cell r="AU231">
            <v>238156000</v>
          </cell>
        </row>
        <row r="232">
          <cell r="B232" t="str">
            <v>NW396</v>
          </cell>
          <cell r="C232" t="str">
            <v xml:space="preserve"> Lekwa-Teemane</v>
          </cell>
          <cell r="D232">
            <v>221</v>
          </cell>
          <cell r="E232" t="str">
            <v>B3</v>
          </cell>
          <cell r="F232" t="str">
            <v>B</v>
          </cell>
          <cell r="G232">
            <v>18601.81988385355</v>
          </cell>
          <cell r="H232">
            <v>0.63688304308301902</v>
          </cell>
          <cell r="I232">
            <v>11847.18365451086</v>
          </cell>
          <cell r="K232">
            <v>32974779.04434628</v>
          </cell>
          <cell r="L232">
            <v>19719521.433677591</v>
          </cell>
          <cell r="M232">
            <v>16530526.803665705</v>
          </cell>
          <cell r="N232">
            <v>22892494.930543885</v>
          </cell>
          <cell r="O232">
            <v>92117322.212233469</v>
          </cell>
          <cell r="Q232">
            <v>0</v>
          </cell>
          <cell r="R232">
            <v>0</v>
          </cell>
          <cell r="S232">
            <v>1</v>
          </cell>
          <cell r="U232">
            <v>-32974779.04434628</v>
          </cell>
          <cell r="V232">
            <v>-19719521.433677591</v>
          </cell>
          <cell r="W232">
            <v>0</v>
          </cell>
          <cell r="Y232">
            <v>0</v>
          </cell>
          <cell r="Z232">
            <v>0</v>
          </cell>
          <cell r="AA232">
            <v>16530526.803665705</v>
          </cell>
          <cell r="AB232">
            <v>22892494.930543885</v>
          </cell>
          <cell r="AD232">
            <v>39423021.73420959</v>
          </cell>
          <cell r="AF232">
            <v>9627095.9849410318</v>
          </cell>
          <cell r="AG232">
            <v>14</v>
          </cell>
          <cell r="AH232">
            <v>11843608.569211453</v>
          </cell>
          <cell r="AI232">
            <v>21470704.554152485</v>
          </cell>
          <cell r="AK232">
            <v>0</v>
          </cell>
          <cell r="AL232">
            <v>26922572.887856331</v>
          </cell>
          <cell r="AM232">
            <v>26922572.887856331</v>
          </cell>
          <cell r="AO232">
            <v>0.55110724578233938</v>
          </cell>
          <cell r="AQ232">
            <v>11832660.851845307</v>
          </cell>
          <cell r="AR232">
            <v>14837224.993600786</v>
          </cell>
          <cell r="AT232">
            <v>66092907.579655685</v>
          </cell>
          <cell r="AU232">
            <v>66093000</v>
          </cell>
        </row>
        <row r="233">
          <cell r="B233" t="str">
            <v>NW397</v>
          </cell>
          <cell r="C233" t="str">
            <v xml:space="preserve"> Kagisano-Molopo</v>
          </cell>
          <cell r="D233">
            <v>222</v>
          </cell>
          <cell r="E233" t="str">
            <v>B4</v>
          </cell>
          <cell r="F233" t="str">
            <v>B</v>
          </cell>
          <cell r="G233">
            <v>28846.905859170743</v>
          </cell>
          <cell r="H233">
            <v>0.7707548976791927</v>
          </cell>
          <cell r="I233">
            <v>22233.893973846451</v>
          </cell>
          <cell r="K233">
            <v>61884559.441589847</v>
          </cell>
          <cell r="L233">
            <v>37008099.271293201</v>
          </cell>
          <cell r="M233">
            <v>31023236.49254721</v>
          </cell>
          <cell r="N233">
            <v>42962894.804853506</v>
          </cell>
          <cell r="O233">
            <v>172878790.01028377</v>
          </cell>
          <cell r="Q233">
            <v>0</v>
          </cell>
          <cell r="R233">
            <v>0</v>
          </cell>
          <cell r="S233">
            <v>1</v>
          </cell>
          <cell r="U233">
            <v>-61884559.441589847</v>
          </cell>
          <cell r="V233">
            <v>-37008099.271293201</v>
          </cell>
          <cell r="W233">
            <v>0</v>
          </cell>
          <cell r="Y233">
            <v>0</v>
          </cell>
          <cell r="Z233">
            <v>0</v>
          </cell>
          <cell r="AA233">
            <v>31023236.49254721</v>
          </cell>
          <cell r="AB233">
            <v>42962894.804853506</v>
          </cell>
          <cell r="AD233">
            <v>73986131.297400713</v>
          </cell>
          <cell r="AF233">
            <v>9627095.9849410318</v>
          </cell>
          <cell r="AG233">
            <v>29</v>
          </cell>
          <cell r="AH233">
            <v>24533189.179080866</v>
          </cell>
          <cell r="AI233">
            <v>34160285.164021894</v>
          </cell>
          <cell r="AK233">
            <v>0</v>
          </cell>
          <cell r="AL233">
            <v>41750373.373778038</v>
          </cell>
          <cell r="AM233">
            <v>41750373.373778038</v>
          </cell>
          <cell r="AO233">
            <v>1</v>
          </cell>
          <cell r="AQ233">
            <v>34160285.164021894</v>
          </cell>
          <cell r="AR233">
            <v>41750373.373778038</v>
          </cell>
          <cell r="AT233">
            <v>149896789.83520064</v>
          </cell>
          <cell r="AU233">
            <v>149897000</v>
          </cell>
        </row>
        <row r="234">
          <cell r="B234" t="str">
            <v>DC39</v>
          </cell>
          <cell r="C234" t="str">
            <v xml:space="preserve"> Dr Ruth Segomotsi Mompati District Municipality</v>
          </cell>
          <cell r="D234">
            <v>223</v>
          </cell>
          <cell r="E234" t="str">
            <v>C2</v>
          </cell>
          <cell r="F234" t="str">
            <v>C</v>
          </cell>
          <cell r="G234">
            <v>134188.53014157535</v>
          </cell>
          <cell r="H234">
            <v>0</v>
          </cell>
          <cell r="I234">
            <v>0</v>
          </cell>
          <cell r="K234">
            <v>0</v>
          </cell>
          <cell r="L234">
            <v>0</v>
          </cell>
          <cell r="M234">
            <v>0</v>
          </cell>
          <cell r="N234">
            <v>0</v>
          </cell>
          <cell r="O234">
            <v>0</v>
          </cell>
          <cell r="Q234">
            <v>1</v>
          </cell>
          <cell r="R234">
            <v>1</v>
          </cell>
          <cell r="S234">
            <v>0</v>
          </cell>
          <cell r="U234">
            <v>-267378442.97471678</v>
          </cell>
          <cell r="V234">
            <v>-159897202.95175967</v>
          </cell>
          <cell r="W234">
            <v>0</v>
          </cell>
          <cell r="Y234">
            <v>267378442.97471678</v>
          </cell>
          <cell r="Z234">
            <v>159897202.95175967</v>
          </cell>
          <cell r="AA234">
            <v>0</v>
          </cell>
          <cell r="AB234">
            <v>0</v>
          </cell>
          <cell r="AD234">
            <v>427275645.92647648</v>
          </cell>
          <cell r="AF234">
            <v>9627095.9849410318</v>
          </cell>
          <cell r="AG234">
            <v>31</v>
          </cell>
          <cell r="AH234">
            <v>26225133.26039679</v>
          </cell>
          <cell r="AI234">
            <v>35852229.245337822</v>
          </cell>
          <cell r="AK234">
            <v>21703010.443818461</v>
          </cell>
          <cell r="AL234">
            <v>0</v>
          </cell>
          <cell r="AM234">
            <v>21703010.443818461</v>
          </cell>
          <cell r="AO234">
            <v>0.78557317001352778</v>
          </cell>
          <cell r="AQ234">
            <v>28164549.380311742</v>
          </cell>
          <cell r="AR234">
            <v>17049302.713187169</v>
          </cell>
          <cell r="AT234">
            <v>472489498.01997542</v>
          </cell>
          <cell r="AU234">
            <v>472489000</v>
          </cell>
        </row>
        <row r="235">
          <cell r="B235" t="str">
            <v>NW403</v>
          </cell>
          <cell r="C235" t="str">
            <v xml:space="preserve"> City of Matlosana</v>
          </cell>
          <cell r="D235">
            <v>224</v>
          </cell>
          <cell r="E235" t="str">
            <v>B1</v>
          </cell>
          <cell r="F235" t="str">
            <v>B</v>
          </cell>
          <cell r="G235">
            <v>150570.28106014075</v>
          </cell>
          <cell r="H235">
            <v>0.57874898305442224</v>
          </cell>
          <cell r="I235">
            <v>87142.397041774995</v>
          </cell>
          <cell r="K235">
            <v>242547205.44938368</v>
          </cell>
          <cell r="L235">
            <v>145047668.4045524</v>
          </cell>
          <cell r="M235">
            <v>121590900.59233284</v>
          </cell>
          <cell r="N235">
            <v>168386592.18005013</v>
          </cell>
          <cell r="O235">
            <v>677572366.62631905</v>
          </cell>
          <cell r="Q235">
            <v>1</v>
          </cell>
          <cell r="R235">
            <v>1</v>
          </cell>
          <cell r="S235">
            <v>1</v>
          </cell>
          <cell r="U235">
            <v>0</v>
          </cell>
          <cell r="V235">
            <v>0</v>
          </cell>
          <cell r="W235">
            <v>0</v>
          </cell>
          <cell r="Y235">
            <v>242547205.44938368</v>
          </cell>
          <cell r="Z235">
            <v>145047668.4045524</v>
          </cell>
          <cell r="AA235">
            <v>121590900.59233284</v>
          </cell>
          <cell r="AB235">
            <v>168386592.18005013</v>
          </cell>
          <cell r="AD235">
            <v>677572366.62631905</v>
          </cell>
          <cell r="AF235">
            <v>9627095.9849410318</v>
          </cell>
          <cell r="AG235">
            <v>77</v>
          </cell>
          <cell r="AH235">
            <v>65139847.130662993</v>
          </cell>
          <cell r="AI235">
            <v>74766943.115604028</v>
          </cell>
          <cell r="AK235">
            <v>0</v>
          </cell>
          <cell r="AL235">
            <v>217921654.5422695</v>
          </cell>
          <cell r="AM235">
            <v>217921654.5422695</v>
          </cell>
          <cell r="AO235">
            <v>0.13754377330241596</v>
          </cell>
          <cell r="AQ235">
            <v>10283727.474407271</v>
          </cell>
          <cell r="AR235">
            <v>29973766.650049321</v>
          </cell>
          <cell r="AT235">
            <v>717829860.75077569</v>
          </cell>
          <cell r="AU235">
            <v>717830000</v>
          </cell>
        </row>
        <row r="236">
          <cell r="B236" t="str">
            <v>NW404</v>
          </cell>
          <cell r="C236" t="str">
            <v xml:space="preserve"> Maquassi Hills</v>
          </cell>
          <cell r="D236">
            <v>225</v>
          </cell>
          <cell r="E236" t="str">
            <v>B3</v>
          </cell>
          <cell r="F236" t="str">
            <v>B</v>
          </cell>
          <cell r="G236">
            <v>26298.230505963322</v>
          </cell>
          <cell r="H236">
            <v>0.71035385500092474</v>
          </cell>
          <cell r="I236">
            <v>18681.049419613966</v>
          </cell>
          <cell r="K236">
            <v>51995773.416894592</v>
          </cell>
          <cell r="L236">
            <v>31094424.225744598</v>
          </cell>
          <cell r="M236">
            <v>26065907.067622159</v>
          </cell>
          <cell r="N236">
            <v>36097678.706358269</v>
          </cell>
          <cell r="O236">
            <v>145253783.4166196</v>
          </cell>
          <cell r="Q236">
            <v>1</v>
          </cell>
          <cell r="R236">
            <v>1</v>
          </cell>
          <cell r="S236">
            <v>1</v>
          </cell>
          <cell r="U236">
            <v>0</v>
          </cell>
          <cell r="V236">
            <v>0</v>
          </cell>
          <cell r="W236">
            <v>0</v>
          </cell>
          <cell r="Y236">
            <v>51995773.416894592</v>
          </cell>
          <cell r="Z236">
            <v>31094424.225744598</v>
          </cell>
          <cell r="AA236">
            <v>26065907.067622159</v>
          </cell>
          <cell r="AB236">
            <v>36097678.706358269</v>
          </cell>
          <cell r="AD236">
            <v>145253783.4166196</v>
          </cell>
          <cell r="AF236">
            <v>9627095.9849410318</v>
          </cell>
          <cell r="AG236">
            <v>22</v>
          </cell>
          <cell r="AH236">
            <v>18611384.89447514</v>
          </cell>
          <cell r="AI236">
            <v>28238480.879416171</v>
          </cell>
          <cell r="AK236">
            <v>0</v>
          </cell>
          <cell r="AL236">
            <v>38061653.754265465</v>
          </cell>
          <cell r="AM236">
            <v>38061653.754265465</v>
          </cell>
          <cell r="AO236">
            <v>0.64873640042821268</v>
          </cell>
          <cell r="AQ236">
            <v>18319330.439273357</v>
          </cell>
          <cell r="AR236">
            <v>24691980.250887144</v>
          </cell>
          <cell r="AT236">
            <v>188265094.10678011</v>
          </cell>
          <cell r="AU236">
            <v>188265000</v>
          </cell>
        </row>
        <row r="237">
          <cell r="B237" t="str">
            <v>NW405</v>
          </cell>
          <cell r="C237" t="str">
            <v xml:space="preserve"> JB Marks  </v>
          </cell>
          <cell r="D237">
            <v>226</v>
          </cell>
          <cell r="E237" t="str">
            <v>B1</v>
          </cell>
          <cell r="F237" t="str">
            <v>B</v>
          </cell>
          <cell r="G237">
            <v>96942.254527121695</v>
          </cell>
          <cell r="H237">
            <v>0.58747702923563905</v>
          </cell>
          <cell r="I237">
            <v>56951.347696998637</v>
          </cell>
          <cell r="K237">
            <v>158515151.05627909</v>
          </cell>
          <cell r="L237">
            <v>94794961.767996445</v>
          </cell>
          <cell r="M237">
            <v>79464943.48905158</v>
          </cell>
          <cell r="N237">
            <v>110047963.84200326</v>
          </cell>
          <cell r="O237">
            <v>442823020.15533042</v>
          </cell>
          <cell r="Q237">
            <v>1</v>
          </cell>
          <cell r="R237">
            <v>1</v>
          </cell>
          <cell r="S237">
            <v>1</v>
          </cell>
          <cell r="U237">
            <v>0</v>
          </cell>
          <cell r="V237">
            <v>0</v>
          </cell>
          <cell r="W237">
            <v>0</v>
          </cell>
          <cell r="Y237">
            <v>158515151.05627909</v>
          </cell>
          <cell r="Z237">
            <v>94794961.767996445</v>
          </cell>
          <cell r="AA237">
            <v>79464943.48905158</v>
          </cell>
          <cell r="AB237">
            <v>110047963.84200326</v>
          </cell>
          <cell r="AD237">
            <v>442823020.15533042</v>
          </cell>
          <cell r="AF237">
            <v>9627095.9849410318</v>
          </cell>
          <cell r="AG237">
            <v>67</v>
          </cell>
          <cell r="AH237">
            <v>56680126.724083379</v>
          </cell>
          <cell r="AI237">
            <v>66307222.709024414</v>
          </cell>
          <cell r="AK237">
            <v>0</v>
          </cell>
          <cell r="AL237">
            <v>140305353.43936899</v>
          </cell>
          <cell r="AM237">
            <v>140305353.43936899</v>
          </cell>
          <cell r="AO237">
            <v>9.5635325674499172E-2</v>
          </cell>
          <cell r="AQ237">
            <v>6341312.8383490974</v>
          </cell>
          <cell r="AR237">
            <v>13418148.170049766</v>
          </cell>
          <cell r="AT237">
            <v>462582481.16372931</v>
          </cell>
          <cell r="AU237">
            <v>462582000</v>
          </cell>
        </row>
        <row r="238">
          <cell r="B238" t="str">
            <v>DC40</v>
          </cell>
          <cell r="C238" t="str">
            <v xml:space="preserve"> Dr Kenneth Kaunda District Municipality</v>
          </cell>
          <cell r="D238">
            <v>227</v>
          </cell>
          <cell r="E238" t="str">
            <v>C1</v>
          </cell>
          <cell r="F238" t="str">
            <v>C</v>
          </cell>
          <cell r="G238">
            <v>273810.7660932258</v>
          </cell>
          <cell r="H238">
            <v>0</v>
          </cell>
          <cell r="I238">
            <v>0</v>
          </cell>
          <cell r="K238">
            <v>0</v>
          </cell>
          <cell r="L238">
            <v>0</v>
          </cell>
          <cell r="M238">
            <v>0</v>
          </cell>
          <cell r="N238">
            <v>0</v>
          </cell>
          <cell r="O238">
            <v>0</v>
          </cell>
          <cell r="Q238">
            <v>0</v>
          </cell>
          <cell r="R238">
            <v>0</v>
          </cell>
          <cell r="S238">
            <v>0</v>
          </cell>
          <cell r="U238">
            <v>0</v>
          </cell>
          <cell r="V238">
            <v>0</v>
          </cell>
          <cell r="W238">
            <v>0</v>
          </cell>
          <cell r="Y238">
            <v>0</v>
          </cell>
          <cell r="Z238">
            <v>0</v>
          </cell>
          <cell r="AA238">
            <v>0</v>
          </cell>
          <cell r="AB238">
            <v>0</v>
          </cell>
          <cell r="AD238">
            <v>0</v>
          </cell>
          <cell r="AF238">
            <v>9627095.9849410318</v>
          </cell>
          <cell r="AG238">
            <v>40</v>
          </cell>
          <cell r="AH238">
            <v>33838881.62631844</v>
          </cell>
          <cell r="AI238">
            <v>43465977.611259475</v>
          </cell>
          <cell r="AK238">
            <v>44284842.451747335</v>
          </cell>
          <cell r="AL238">
            <v>0</v>
          </cell>
          <cell r="AM238">
            <v>44284842.451747335</v>
          </cell>
          <cell r="AO238">
            <v>0.36455578181231652</v>
          </cell>
          <cell r="AQ238">
            <v>15845773.450309344</v>
          </cell>
          <cell r="AR238">
            <v>16144295.362432014</v>
          </cell>
          <cell r="AT238">
            <v>31990068.812741358</v>
          </cell>
          <cell r="AU238">
            <v>31990000</v>
          </cell>
        </row>
        <row r="239">
          <cell r="G239">
            <v>0</v>
          </cell>
        </row>
        <row r="240">
          <cell r="B240" t="str">
            <v>CPT</v>
          </cell>
          <cell r="C240" t="str">
            <v xml:space="preserve"> City of Cape Town</v>
          </cell>
          <cell r="D240">
            <v>228</v>
          </cell>
          <cell r="E240" t="str">
            <v>A</v>
          </cell>
          <cell r="F240" t="str">
            <v>A</v>
          </cell>
          <cell r="G240">
            <v>1457595.2730397503</v>
          </cell>
          <cell r="H240">
            <v>0.44011163685724791</v>
          </cell>
          <cell r="I240">
            <v>641504.64149291173</v>
          </cell>
          <cell r="K240">
            <v>1785527634.7553768</v>
          </cell>
          <cell r="L240">
            <v>1067778207.6001272</v>
          </cell>
          <cell r="M240">
            <v>895099627.06088948</v>
          </cell>
          <cell r="N240">
            <v>1239589271.3037534</v>
          </cell>
          <cell r="O240">
            <v>4987994740.7201462</v>
          </cell>
          <cell r="Q240">
            <v>1</v>
          </cell>
          <cell r="R240">
            <v>1</v>
          </cell>
          <cell r="S240">
            <v>1</v>
          </cell>
          <cell r="U240">
            <v>0</v>
          </cell>
          <cell r="V240">
            <v>0</v>
          </cell>
          <cell r="W240">
            <v>0</v>
          </cell>
          <cell r="Y240">
            <v>1785527634.7553768</v>
          </cell>
          <cell r="Z240">
            <v>1067778207.6001272</v>
          </cell>
          <cell r="AA240">
            <v>895099627.06088948</v>
          </cell>
          <cell r="AB240">
            <v>1239589271.3037534</v>
          </cell>
          <cell r="AD240">
            <v>4987994740.7201462</v>
          </cell>
          <cell r="AF240">
            <v>9627095.9849410318</v>
          </cell>
          <cell r="AG240">
            <v>231</v>
          </cell>
          <cell r="AH240">
            <v>195419541.39198896</v>
          </cell>
          <cell r="AI240">
            <v>205046637.37693</v>
          </cell>
          <cell r="AK240">
            <v>235744481.29260015</v>
          </cell>
          <cell r="AL240">
            <v>2109590095.1857898</v>
          </cell>
          <cell r="AM240">
            <v>2345334576.4783897</v>
          </cell>
          <cell r="AO240">
            <v>0</v>
          </cell>
          <cell r="AQ240">
            <v>0</v>
          </cell>
          <cell r="AR240">
            <v>0</v>
          </cell>
          <cell r="AT240">
            <v>4987994740.7201462</v>
          </cell>
          <cell r="AU240">
            <v>4987995000</v>
          </cell>
        </row>
        <row r="241">
          <cell r="B241" t="str">
            <v>WC011</v>
          </cell>
          <cell r="C241" t="str">
            <v xml:space="preserve"> Matzikama</v>
          </cell>
          <cell r="D241">
            <v>229</v>
          </cell>
          <cell r="E241" t="str">
            <v>B3</v>
          </cell>
          <cell r="F241" t="str">
            <v>B</v>
          </cell>
          <cell r="G241">
            <v>22484.00028874119</v>
          </cell>
          <cell r="H241">
            <v>0.49548454829006233</v>
          </cell>
          <cell r="I241">
            <v>11140.474726820559</v>
          </cell>
          <cell r="K241">
            <v>31007765.497596577</v>
          </cell>
          <cell r="L241">
            <v>18543211.328815326</v>
          </cell>
          <cell r="M241">
            <v>15544446.8025233</v>
          </cell>
          <cell r="N241">
            <v>21526910.415581092</v>
          </cell>
          <cell r="O241">
            <v>86622334.044516295</v>
          </cell>
          <cell r="Q241">
            <v>1</v>
          </cell>
          <cell r="R241">
            <v>1</v>
          </cell>
          <cell r="S241">
            <v>1</v>
          </cell>
          <cell r="U241">
            <v>0</v>
          </cell>
          <cell r="V241">
            <v>0</v>
          </cell>
          <cell r="W241">
            <v>0</v>
          </cell>
          <cell r="Y241">
            <v>31007765.497596577</v>
          </cell>
          <cell r="Z241">
            <v>18543211.328815326</v>
          </cell>
          <cell r="AA241">
            <v>15544446.8025233</v>
          </cell>
          <cell r="AB241">
            <v>21526910.415581092</v>
          </cell>
          <cell r="AD241">
            <v>86622334.044516295</v>
          </cell>
          <cell r="AF241">
            <v>9627095.9849410318</v>
          </cell>
          <cell r="AG241">
            <v>15</v>
          </cell>
          <cell r="AH241">
            <v>12689580.609869413</v>
          </cell>
          <cell r="AI241">
            <v>22316676.594810445</v>
          </cell>
          <cell r="AK241">
            <v>0</v>
          </cell>
          <cell r="AL241">
            <v>32541285.764714006</v>
          </cell>
          <cell r="AM241">
            <v>32541285.764714006</v>
          </cell>
          <cell r="AO241">
            <v>3.7052593327100425E-2</v>
          </cell>
          <cell r="AQ241">
            <v>826890.74227993167</v>
          </cell>
          <cell r="AR241">
            <v>1205739.0277809103</v>
          </cell>
          <cell r="AT241">
            <v>88654963.814577132</v>
          </cell>
          <cell r="AU241">
            <v>88655000</v>
          </cell>
        </row>
        <row r="242">
          <cell r="B242" t="str">
            <v>WC012</v>
          </cell>
          <cell r="C242" t="str">
            <v xml:space="preserve"> Cederberg</v>
          </cell>
          <cell r="D242">
            <v>230</v>
          </cell>
          <cell r="E242" t="str">
            <v>B3</v>
          </cell>
          <cell r="F242" t="str">
            <v>B</v>
          </cell>
          <cell r="G242">
            <v>16869.142489513866</v>
          </cell>
          <cell r="H242">
            <v>0.52923086762408011</v>
          </cell>
          <cell r="I242">
            <v>8927.6709157996575</v>
          </cell>
          <cell r="K242">
            <v>24848772.874137137</v>
          </cell>
          <cell r="L242">
            <v>14860021.006756309</v>
          </cell>
          <cell r="M242">
            <v>12456893.357244588</v>
          </cell>
          <cell r="N242">
            <v>17251075.626205098</v>
          </cell>
          <cell r="O242">
            <v>69416762.864343137</v>
          </cell>
          <cell r="Q242">
            <v>1</v>
          </cell>
          <cell r="R242">
            <v>1</v>
          </cell>
          <cell r="S242">
            <v>1</v>
          </cell>
          <cell r="U242">
            <v>0</v>
          </cell>
          <cell r="V242">
            <v>0</v>
          </cell>
          <cell r="W242">
            <v>0</v>
          </cell>
          <cell r="Y242">
            <v>24848772.874137137</v>
          </cell>
          <cell r="Z242">
            <v>14860021.006756309</v>
          </cell>
          <cell r="AA242">
            <v>12456893.357244588</v>
          </cell>
          <cell r="AB242">
            <v>17251075.626205098</v>
          </cell>
          <cell r="AD242">
            <v>69416762.864343137</v>
          </cell>
          <cell r="AF242">
            <v>9627095.9849410318</v>
          </cell>
          <cell r="AG242">
            <v>11</v>
          </cell>
          <cell r="AH242">
            <v>9305692.4472375698</v>
          </cell>
          <cell r="AI242">
            <v>18932788.432178602</v>
          </cell>
          <cell r="AK242">
            <v>0</v>
          </cell>
          <cell r="AL242">
            <v>24414854.087679051</v>
          </cell>
          <cell r="AM242">
            <v>24414854.087679051</v>
          </cell>
          <cell r="AO242">
            <v>0.16245545622670565</v>
          </cell>
          <cell r="AQ242">
            <v>3075734.7823932702</v>
          </cell>
          <cell r="AR242">
            <v>3966326.2595223496</v>
          </cell>
          <cell r="AT242">
            <v>76458823.906258762</v>
          </cell>
          <cell r="AU242">
            <v>76459000</v>
          </cell>
        </row>
        <row r="243">
          <cell r="B243" t="str">
            <v>WC013</v>
          </cell>
          <cell r="C243" t="str">
            <v xml:space="preserve"> Bergrivier</v>
          </cell>
          <cell r="D243">
            <v>231</v>
          </cell>
          <cell r="E243" t="str">
            <v>B3</v>
          </cell>
          <cell r="F243" t="str">
            <v>B</v>
          </cell>
          <cell r="G243">
            <v>21815.754631705589</v>
          </cell>
          <cell r="H243">
            <v>0.43836852258274356</v>
          </cell>
          <cell r="I243">
            <v>9563.3401269284241</v>
          </cell>
          <cell r="K243">
            <v>26618058.502986487</v>
          </cell>
          <cell r="L243">
            <v>15918086.197533516</v>
          </cell>
          <cell r="M243">
            <v>13343850.73372015</v>
          </cell>
          <cell r="N243">
            <v>18479389.005792774</v>
          </cell>
          <cell r="O243">
            <v>74359384.440032929</v>
          </cell>
          <cell r="Q243">
            <v>1</v>
          </cell>
          <cell r="R243">
            <v>1</v>
          </cell>
          <cell r="S243">
            <v>1</v>
          </cell>
          <cell r="U243">
            <v>0</v>
          </cell>
          <cell r="V243">
            <v>0</v>
          </cell>
          <cell r="W243">
            <v>0</v>
          </cell>
          <cell r="Y243">
            <v>26618058.502986487</v>
          </cell>
          <cell r="Z243">
            <v>15918086.197533516</v>
          </cell>
          <cell r="AA243">
            <v>13343850.73372015</v>
          </cell>
          <cell r="AB243">
            <v>18479389.005792774</v>
          </cell>
          <cell r="AD243">
            <v>74359384.440032929</v>
          </cell>
          <cell r="AF243">
            <v>9627095.9849410318</v>
          </cell>
          <cell r="AG243">
            <v>13</v>
          </cell>
          <cell r="AH243">
            <v>10997636.528553491</v>
          </cell>
          <cell r="AI243">
            <v>20624732.513494521</v>
          </cell>
          <cell r="AK243">
            <v>0</v>
          </cell>
          <cell r="AL243">
            <v>31574128.11450202</v>
          </cell>
          <cell r="AM243">
            <v>31574128.11450202</v>
          </cell>
          <cell r="AO243">
            <v>0</v>
          </cell>
          <cell r="AQ243">
            <v>0</v>
          </cell>
          <cell r="AR243">
            <v>0</v>
          </cell>
          <cell r="AT243">
            <v>74359384.440032929</v>
          </cell>
          <cell r="AU243">
            <v>74359000</v>
          </cell>
        </row>
        <row r="244">
          <cell r="B244" t="str">
            <v>WC014</v>
          </cell>
          <cell r="C244" t="str">
            <v xml:space="preserve"> Saldanha Bay</v>
          </cell>
          <cell r="D244">
            <v>232</v>
          </cell>
          <cell r="E244" t="str">
            <v>B2</v>
          </cell>
          <cell r="F244" t="str">
            <v>B</v>
          </cell>
          <cell r="G244">
            <v>42793.249926729026</v>
          </cell>
          <cell r="H244">
            <v>0.45000527578082317</v>
          </cell>
          <cell r="I244">
            <v>19257.188234835387</v>
          </cell>
          <cell r="K244">
            <v>53599365.51817549</v>
          </cell>
          <cell r="L244">
            <v>32053401.654207654</v>
          </cell>
          <cell r="M244">
            <v>26869800.921671063</v>
          </cell>
          <cell r="N244">
            <v>37210960.587636784</v>
          </cell>
          <cell r="O244">
            <v>149733528.68169099</v>
          </cell>
          <cell r="Q244">
            <v>1</v>
          </cell>
          <cell r="R244">
            <v>1</v>
          </cell>
          <cell r="S244">
            <v>1</v>
          </cell>
          <cell r="U244">
            <v>0</v>
          </cell>
          <cell r="V244">
            <v>0</v>
          </cell>
          <cell r="W244">
            <v>0</v>
          </cell>
          <cell r="Y244">
            <v>53599365.51817549</v>
          </cell>
          <cell r="Z244">
            <v>32053401.654207654</v>
          </cell>
          <cell r="AA244">
            <v>26869800.921671063</v>
          </cell>
          <cell r="AB244">
            <v>37210960.587636784</v>
          </cell>
          <cell r="AD244">
            <v>149733528.68169099</v>
          </cell>
          <cell r="AF244">
            <v>9627095.9849410318</v>
          </cell>
          <cell r="AG244">
            <v>27</v>
          </cell>
          <cell r="AH244">
            <v>22841245.097764947</v>
          </cell>
          <cell r="AI244">
            <v>32468341.082705978</v>
          </cell>
          <cell r="AK244">
            <v>0</v>
          </cell>
          <cell r="AL244">
            <v>61935036.327313639</v>
          </cell>
          <cell r="AM244">
            <v>61935036.327313639</v>
          </cell>
          <cell r="AO244">
            <v>1.0787875314986484E-2</v>
          </cell>
          <cell r="AQ244">
            <v>350264.41528468532</v>
          </cell>
          <cell r="AR244">
            <v>668147.4495282179</v>
          </cell>
          <cell r="AT244">
            <v>150751940.5465039</v>
          </cell>
          <cell r="AU244">
            <v>150752000</v>
          </cell>
        </row>
        <row r="245">
          <cell r="B245" t="str">
            <v>WC015</v>
          </cell>
          <cell r="C245" t="str">
            <v xml:space="preserve"> Swartland</v>
          </cell>
          <cell r="D245">
            <v>233</v>
          </cell>
          <cell r="E245" t="str">
            <v>B3</v>
          </cell>
          <cell r="F245" t="str">
            <v>B</v>
          </cell>
          <cell r="G245">
            <v>49848.767168224775</v>
          </cell>
          <cell r="H245">
            <v>0.45325843632120849</v>
          </cell>
          <cell r="I245">
            <v>22594.374259209559</v>
          </cell>
          <cell r="K245">
            <v>62887899.822420828</v>
          </cell>
          <cell r="L245">
            <v>37608115.184014313</v>
          </cell>
          <cell r="M245">
            <v>31526219.242976598</v>
          </cell>
          <cell r="N245">
            <v>43659456.396695964</v>
          </cell>
          <cell r="O245">
            <v>175681690.6461077</v>
          </cell>
          <cell r="Q245">
            <v>1</v>
          </cell>
          <cell r="R245">
            <v>1</v>
          </cell>
          <cell r="S245">
            <v>1</v>
          </cell>
          <cell r="U245">
            <v>0</v>
          </cell>
          <cell r="V245">
            <v>0</v>
          </cell>
          <cell r="W245">
            <v>0</v>
          </cell>
          <cell r="Y245">
            <v>62887899.822420828</v>
          </cell>
          <cell r="Z245">
            <v>37608115.184014313</v>
          </cell>
          <cell r="AA245">
            <v>31526219.242976598</v>
          </cell>
          <cell r="AB245">
            <v>43659456.396695964</v>
          </cell>
          <cell r="AD245">
            <v>175681690.6461077</v>
          </cell>
          <cell r="AF245">
            <v>9627095.9849410318</v>
          </cell>
          <cell r="AG245">
            <v>23</v>
          </cell>
          <cell r="AH245">
            <v>19457356.9351331</v>
          </cell>
          <cell r="AI245">
            <v>29084452.920074131</v>
          </cell>
          <cell r="AK245">
            <v>0</v>
          </cell>
          <cell r="AL245">
            <v>72146546.72692652</v>
          </cell>
          <cell r="AM245">
            <v>72146546.72692652</v>
          </cell>
          <cell r="AO245">
            <v>0</v>
          </cell>
          <cell r="AQ245">
            <v>0</v>
          </cell>
          <cell r="AR245">
            <v>0</v>
          </cell>
          <cell r="AT245">
            <v>175681690.6461077</v>
          </cell>
          <cell r="AU245">
            <v>175682000</v>
          </cell>
        </row>
        <row r="246">
          <cell r="B246" t="str">
            <v>DC1</v>
          </cell>
          <cell r="C246" t="str">
            <v xml:space="preserve"> West Coast District Municipality</v>
          </cell>
          <cell r="D246">
            <v>234</v>
          </cell>
          <cell r="E246" t="str">
            <v>C1</v>
          </cell>
          <cell r="F246" t="str">
            <v>C</v>
          </cell>
          <cell r="G246">
            <v>153810.91450491443</v>
          </cell>
          <cell r="H246">
            <v>0</v>
          </cell>
          <cell r="I246">
            <v>0</v>
          </cell>
          <cell r="K246">
            <v>0</v>
          </cell>
          <cell r="L246">
            <v>0</v>
          </cell>
          <cell r="M246">
            <v>0</v>
          </cell>
          <cell r="N246">
            <v>0</v>
          </cell>
          <cell r="O246">
            <v>0</v>
          </cell>
          <cell r="Q246">
            <v>0</v>
          </cell>
          <cell r="R246">
            <v>0</v>
          </cell>
          <cell r="S246">
            <v>0</v>
          </cell>
          <cell r="U246">
            <v>0</v>
          </cell>
          <cell r="V246">
            <v>0</v>
          </cell>
          <cell r="W246">
            <v>0</v>
          </cell>
          <cell r="Y246">
            <v>0</v>
          </cell>
          <cell r="Z246">
            <v>0</v>
          </cell>
          <cell r="AA246">
            <v>0</v>
          </cell>
          <cell r="AB246">
            <v>0</v>
          </cell>
          <cell r="AD246">
            <v>0</v>
          </cell>
          <cell r="AF246">
            <v>9627095.9849410318</v>
          </cell>
          <cell r="AG246">
            <v>25</v>
          </cell>
          <cell r="AH246">
            <v>21149301.016449023</v>
          </cell>
          <cell r="AI246">
            <v>30776397.001390055</v>
          </cell>
          <cell r="AK246">
            <v>24876640.949502219</v>
          </cell>
          <cell r="AL246">
            <v>0</v>
          </cell>
          <cell r="AM246">
            <v>24876640.949502219</v>
          </cell>
          <cell r="AO246">
            <v>0.43541428750070943</v>
          </cell>
          <cell r="AQ246">
            <v>13400482.97219922</v>
          </cell>
          <cell r="AR246">
            <v>10831644.894438481</v>
          </cell>
          <cell r="AT246">
            <v>24232127.866637699</v>
          </cell>
          <cell r="AU246">
            <v>24232000</v>
          </cell>
        </row>
        <row r="247">
          <cell r="B247" t="str">
            <v>WC022</v>
          </cell>
          <cell r="C247" t="str">
            <v xml:space="preserve"> Witzenberg</v>
          </cell>
          <cell r="D247">
            <v>235</v>
          </cell>
          <cell r="E247" t="str">
            <v>B3</v>
          </cell>
          <cell r="F247" t="str">
            <v>B</v>
          </cell>
          <cell r="G247">
            <v>42080.84181247386</v>
          </cell>
          <cell r="H247">
            <v>0.50879056772311215</v>
          </cell>
          <cell r="I247">
            <v>21410.335396035051</v>
          </cell>
          <cell r="K247">
            <v>59592313.206083328</v>
          </cell>
          <cell r="L247">
            <v>35637294.065546483</v>
          </cell>
          <cell r="M247">
            <v>29874114.680823069</v>
          </cell>
          <cell r="N247">
            <v>41371519.916326739</v>
          </cell>
          <cell r="O247">
            <v>166475241.86877963</v>
          </cell>
          <cell r="Q247">
            <v>1</v>
          </cell>
          <cell r="R247">
            <v>1</v>
          </cell>
          <cell r="S247">
            <v>1</v>
          </cell>
          <cell r="U247">
            <v>0</v>
          </cell>
          <cell r="V247">
            <v>0</v>
          </cell>
          <cell r="W247">
            <v>0</v>
          </cell>
          <cell r="Y247">
            <v>59592313.206083328</v>
          </cell>
          <cell r="Z247">
            <v>35637294.065546483</v>
          </cell>
          <cell r="AA247">
            <v>29874114.680823069</v>
          </cell>
          <cell r="AB247">
            <v>41371519.916326739</v>
          </cell>
          <cell r="AD247">
            <v>166475241.86877963</v>
          </cell>
          <cell r="AF247">
            <v>9627095.9849410318</v>
          </cell>
          <cell r="AG247">
            <v>23</v>
          </cell>
          <cell r="AH247">
            <v>19457356.9351331</v>
          </cell>
          <cell r="AI247">
            <v>29084452.920074131</v>
          </cell>
          <cell r="AK247">
            <v>0</v>
          </cell>
          <cell r="AL247">
            <v>60903961.975358263</v>
          </cell>
          <cell r="AM247">
            <v>60903961.975358263</v>
          </cell>
          <cell r="AO247">
            <v>0</v>
          </cell>
          <cell r="AQ247">
            <v>0</v>
          </cell>
          <cell r="AR247">
            <v>0</v>
          </cell>
          <cell r="AT247">
            <v>166475241.86877963</v>
          </cell>
          <cell r="AU247">
            <v>166475000</v>
          </cell>
        </row>
        <row r="248">
          <cell r="B248" t="str">
            <v>WC023</v>
          </cell>
          <cell r="C248" t="str">
            <v xml:space="preserve"> Drakenstein</v>
          </cell>
          <cell r="D248">
            <v>236</v>
          </cell>
          <cell r="E248" t="str">
            <v>B1</v>
          </cell>
          <cell r="F248" t="str">
            <v>B</v>
          </cell>
          <cell r="G248">
            <v>81745.617084984115</v>
          </cell>
          <cell r="H248">
            <v>0.41626664722329593</v>
          </cell>
          <cell r="I248">
            <v>34027.973949165716</v>
          </cell>
          <cell r="K248">
            <v>94711532.717168629</v>
          </cell>
          <cell r="L248">
            <v>56639230.149834327</v>
          </cell>
          <cell r="M248">
            <v>47479667.053776793</v>
          </cell>
          <cell r="N248">
            <v>65752776.680502787</v>
          </cell>
          <cell r="O248">
            <v>264583206.60128254</v>
          </cell>
          <cell r="Q248">
            <v>1</v>
          </cell>
          <cell r="R248">
            <v>1</v>
          </cell>
          <cell r="S248">
            <v>1</v>
          </cell>
          <cell r="U248">
            <v>0</v>
          </cell>
          <cell r="V248">
            <v>0</v>
          </cell>
          <cell r="W248">
            <v>0</v>
          </cell>
          <cell r="Y248">
            <v>94711532.717168629</v>
          </cell>
          <cell r="Z248">
            <v>56639230.149834327</v>
          </cell>
          <cell r="AA248">
            <v>47479667.053776793</v>
          </cell>
          <cell r="AB248">
            <v>65752776.680502787</v>
          </cell>
          <cell r="AD248">
            <v>264583206.60128254</v>
          </cell>
          <cell r="AF248">
            <v>9627095.9849410318</v>
          </cell>
          <cell r="AG248">
            <v>65</v>
          </cell>
          <cell r="AH248">
            <v>54988182.642767459</v>
          </cell>
          <cell r="AI248">
            <v>64615278.627708495</v>
          </cell>
          <cell r="AK248">
            <v>0</v>
          </cell>
          <cell r="AL248">
            <v>118311130.1998781</v>
          </cell>
          <cell r="AM248">
            <v>118311130.1998781</v>
          </cell>
          <cell r="AO248">
            <v>0</v>
          </cell>
          <cell r="AQ248">
            <v>0</v>
          </cell>
          <cell r="AR248">
            <v>0</v>
          </cell>
          <cell r="AT248">
            <v>264583206.60128254</v>
          </cell>
          <cell r="AU248">
            <v>264583000</v>
          </cell>
        </row>
        <row r="249">
          <cell r="B249" t="str">
            <v>WC024</v>
          </cell>
          <cell r="C249" t="str">
            <v xml:space="preserve"> Stellenbosch</v>
          </cell>
          <cell r="D249">
            <v>237</v>
          </cell>
          <cell r="E249" t="str">
            <v>B1</v>
          </cell>
          <cell r="F249" t="str">
            <v>B</v>
          </cell>
          <cell r="G249">
            <v>61827.214579034793</v>
          </cell>
          <cell r="H249">
            <v>0.51241557139866389</v>
          </cell>
          <cell r="I249">
            <v>31681.227486503918</v>
          </cell>
          <cell r="K249">
            <v>88179731.713990122</v>
          </cell>
          <cell r="L249">
            <v>52733093.592877492</v>
          </cell>
          <cell r="M249">
            <v>44205221.714384422</v>
          </cell>
          <cell r="N249">
            <v>61218122.448203295</v>
          </cell>
          <cell r="O249">
            <v>246336169.46945533</v>
          </cell>
          <cell r="Q249">
            <v>1</v>
          </cell>
          <cell r="R249">
            <v>1</v>
          </cell>
          <cell r="S249">
            <v>1</v>
          </cell>
          <cell r="U249">
            <v>0</v>
          </cell>
          <cell r="V249">
            <v>0</v>
          </cell>
          <cell r="W249">
            <v>0</v>
          </cell>
          <cell r="Y249">
            <v>88179731.713990122</v>
          </cell>
          <cell r="Z249">
            <v>52733093.592877492</v>
          </cell>
          <cell r="AA249">
            <v>44205221.714384422</v>
          </cell>
          <cell r="AB249">
            <v>61218122.448203295</v>
          </cell>
          <cell r="AD249">
            <v>246336169.46945533</v>
          </cell>
          <cell r="AF249">
            <v>9627095.9849410318</v>
          </cell>
          <cell r="AG249">
            <v>45</v>
          </cell>
          <cell r="AH249">
            <v>38068741.829608239</v>
          </cell>
          <cell r="AI249">
            <v>47695837.814549267</v>
          </cell>
          <cell r="AK249">
            <v>0</v>
          </cell>
          <cell r="AL249">
            <v>89483056.03163223</v>
          </cell>
          <cell r="AM249">
            <v>89483056.03163223</v>
          </cell>
          <cell r="AO249">
            <v>0</v>
          </cell>
          <cell r="AQ249">
            <v>0</v>
          </cell>
          <cell r="AR249">
            <v>0</v>
          </cell>
          <cell r="AT249">
            <v>246336169.46945533</v>
          </cell>
          <cell r="AU249">
            <v>246336000</v>
          </cell>
        </row>
        <row r="250">
          <cell r="B250" t="str">
            <v>WC025</v>
          </cell>
          <cell r="C250" t="str">
            <v xml:space="preserve"> Breede Valley</v>
          </cell>
          <cell r="D250">
            <v>238</v>
          </cell>
          <cell r="E250" t="str">
            <v>B2</v>
          </cell>
          <cell r="F250" t="str">
            <v>B</v>
          </cell>
          <cell r="G250">
            <v>51623.905868474649</v>
          </cell>
          <cell r="H250">
            <v>0.4963942855096915</v>
          </cell>
          <cell r="I250">
            <v>25625.811868801044</v>
          </cell>
          <cell r="K250">
            <v>71325431.3301678</v>
          </cell>
          <cell r="L250">
            <v>42653913.464893907</v>
          </cell>
          <cell r="M250">
            <v>35756022.892547973</v>
          </cell>
          <cell r="N250">
            <v>49517149.848034486</v>
          </cell>
          <cell r="O250">
            <v>199252517.53564417</v>
          </cell>
          <cell r="Q250">
            <v>1</v>
          </cell>
          <cell r="R250">
            <v>1</v>
          </cell>
          <cell r="S250">
            <v>1</v>
          </cell>
          <cell r="U250">
            <v>0</v>
          </cell>
          <cell r="V250">
            <v>0</v>
          </cell>
          <cell r="W250">
            <v>0</v>
          </cell>
          <cell r="Y250">
            <v>71325431.3301678</v>
          </cell>
          <cell r="Z250">
            <v>42653913.464893907</v>
          </cell>
          <cell r="AA250">
            <v>35756022.892547973</v>
          </cell>
          <cell r="AB250">
            <v>49517149.848034486</v>
          </cell>
          <cell r="AD250">
            <v>199252517.53564417</v>
          </cell>
          <cell r="AF250">
            <v>9627095.9849410318</v>
          </cell>
          <cell r="AG250">
            <v>41</v>
          </cell>
          <cell r="AH250">
            <v>34684853.6669764</v>
          </cell>
          <cell r="AI250">
            <v>44311949.651917428</v>
          </cell>
          <cell r="AK250">
            <v>0</v>
          </cell>
          <cell r="AL250">
            <v>74715720.138019219</v>
          </cell>
          <cell r="AM250">
            <v>74715720.138019219</v>
          </cell>
          <cell r="AO250">
            <v>0</v>
          </cell>
          <cell r="AQ250">
            <v>0</v>
          </cell>
          <cell r="AR250">
            <v>0</v>
          </cell>
          <cell r="AT250">
            <v>199252517.53564417</v>
          </cell>
          <cell r="AU250">
            <v>199253000</v>
          </cell>
        </row>
        <row r="251">
          <cell r="B251" t="str">
            <v>WC026</v>
          </cell>
          <cell r="C251" t="str">
            <v xml:space="preserve"> Langeberg</v>
          </cell>
          <cell r="D251">
            <v>239</v>
          </cell>
          <cell r="E251" t="str">
            <v>B3</v>
          </cell>
          <cell r="F251" t="str">
            <v>B</v>
          </cell>
          <cell r="G251">
            <v>30504.123311085015</v>
          </cell>
          <cell r="H251">
            <v>0.50638271921628131</v>
          </cell>
          <cell r="I251">
            <v>15446.760909575985</v>
          </cell>
          <cell r="K251">
            <v>42993638.217989072</v>
          </cell>
          <cell r="L251">
            <v>25710982.603135228</v>
          </cell>
          <cell r="M251">
            <v>21553062.963478126</v>
          </cell>
          <cell r="N251">
            <v>29848013.344602071</v>
          </cell>
          <cell r="O251">
            <v>120105697.12920451</v>
          </cell>
          <cell r="Q251">
            <v>1</v>
          </cell>
          <cell r="R251">
            <v>1</v>
          </cell>
          <cell r="S251">
            <v>1</v>
          </cell>
          <cell r="U251">
            <v>0</v>
          </cell>
          <cell r="V251">
            <v>0</v>
          </cell>
          <cell r="W251">
            <v>0</v>
          </cell>
          <cell r="Y251">
            <v>42993638.217989072</v>
          </cell>
          <cell r="Z251">
            <v>25710982.603135228</v>
          </cell>
          <cell r="AA251">
            <v>21553062.963478126</v>
          </cell>
          <cell r="AB251">
            <v>29848013.344602071</v>
          </cell>
          <cell r="AD251">
            <v>120105697.12920451</v>
          </cell>
          <cell r="AF251">
            <v>9627095.9849410318</v>
          </cell>
          <cell r="AG251">
            <v>23</v>
          </cell>
          <cell r="AH251">
            <v>19457356.9351331</v>
          </cell>
          <cell r="AI251">
            <v>29084452.920074131</v>
          </cell>
          <cell r="AK251">
            <v>0</v>
          </cell>
          <cell r="AL251">
            <v>44148878.354407214</v>
          </cell>
          <cell r="AM251">
            <v>44148878.354407214</v>
          </cell>
          <cell r="AO251">
            <v>3.8548079299500548E-2</v>
          </cell>
          <cell r="AQ251">
            <v>1121149.7975456079</v>
          </cell>
          <cell r="AR251">
            <v>1701854.4637896926</v>
          </cell>
          <cell r="AT251">
            <v>122928701.39053981</v>
          </cell>
          <cell r="AU251">
            <v>122929000</v>
          </cell>
        </row>
        <row r="252">
          <cell r="B252" t="str">
            <v>DC2</v>
          </cell>
          <cell r="C252" t="str">
            <v xml:space="preserve"> Cape Winelands District Municipality</v>
          </cell>
          <cell r="D252">
            <v>240</v>
          </cell>
          <cell r="E252" t="str">
            <v>C1</v>
          </cell>
          <cell r="F252" t="str">
            <v>C</v>
          </cell>
          <cell r="G252">
            <v>267781.70265605242</v>
          </cell>
          <cell r="H252">
            <v>0</v>
          </cell>
          <cell r="I252">
            <v>0</v>
          </cell>
          <cell r="K252">
            <v>0</v>
          </cell>
          <cell r="L252">
            <v>0</v>
          </cell>
          <cell r="M252">
            <v>0</v>
          </cell>
          <cell r="N252">
            <v>0</v>
          </cell>
          <cell r="O252">
            <v>0</v>
          </cell>
          <cell r="Q252">
            <v>0</v>
          </cell>
          <cell r="R252">
            <v>0</v>
          </cell>
          <cell r="S252">
            <v>0</v>
          </cell>
          <cell r="U252">
            <v>0</v>
          </cell>
          <cell r="V252">
            <v>0</v>
          </cell>
          <cell r="W252">
            <v>0</v>
          </cell>
          <cell r="Y252">
            <v>0</v>
          </cell>
          <cell r="Z252">
            <v>0</v>
          </cell>
          <cell r="AA252">
            <v>0</v>
          </cell>
          <cell r="AB252">
            <v>0</v>
          </cell>
          <cell r="AD252">
            <v>0</v>
          </cell>
          <cell r="AF252">
            <v>9627095.9849410318</v>
          </cell>
          <cell r="AG252">
            <v>41</v>
          </cell>
          <cell r="AH252">
            <v>34684853.6669764</v>
          </cell>
          <cell r="AI252">
            <v>44311949.651917428</v>
          </cell>
          <cell r="AK252">
            <v>43309730.595276698</v>
          </cell>
          <cell r="AL252">
            <v>0</v>
          </cell>
          <cell r="AM252">
            <v>43309730.595276698</v>
          </cell>
          <cell r="AO252">
            <v>3.4480650098009047E-2</v>
          </cell>
          <cell r="AQ252">
            <v>1527904.8311083587</v>
          </cell>
          <cell r="AR252">
            <v>1493347.666494773</v>
          </cell>
          <cell r="AT252">
            <v>3021252.4976031315</v>
          </cell>
          <cell r="AU252">
            <v>3021000</v>
          </cell>
        </row>
        <row r="253">
          <cell r="B253" t="str">
            <v>WC031</v>
          </cell>
          <cell r="C253" t="str">
            <v xml:space="preserve"> Theewaterskloof</v>
          </cell>
          <cell r="D253">
            <v>241</v>
          </cell>
          <cell r="E253" t="str">
            <v>B3</v>
          </cell>
          <cell r="F253" t="str">
            <v>B</v>
          </cell>
          <cell r="G253">
            <v>36238.769962102917</v>
          </cell>
          <cell r="H253">
            <v>0.53008546242741583</v>
          </cell>
          <cell r="I253">
            <v>19209.64513316207</v>
          </cell>
          <cell r="K253">
            <v>53467036.745491728</v>
          </cell>
          <cell r="L253">
            <v>31974266.626017772</v>
          </cell>
          <cell r="M253">
            <v>26803463.424130797</v>
          </cell>
          <cell r="N253">
            <v>37119092.322082862</v>
          </cell>
          <cell r="O253">
            <v>149363859.11772317</v>
          </cell>
          <cell r="Q253">
            <v>1</v>
          </cell>
          <cell r="R253">
            <v>1</v>
          </cell>
          <cell r="S253">
            <v>1</v>
          </cell>
          <cell r="U253">
            <v>0</v>
          </cell>
          <cell r="V253">
            <v>0</v>
          </cell>
          <cell r="W253">
            <v>0</v>
          </cell>
          <cell r="Y253">
            <v>53467036.745491728</v>
          </cell>
          <cell r="Z253">
            <v>31974266.626017772</v>
          </cell>
          <cell r="AA253">
            <v>26803463.424130797</v>
          </cell>
          <cell r="AB253">
            <v>37119092.322082862</v>
          </cell>
          <cell r="AD253">
            <v>149363859.11772317</v>
          </cell>
          <cell r="AF253">
            <v>9627095.9849410318</v>
          </cell>
          <cell r="AG253">
            <v>27</v>
          </cell>
          <cell r="AH253">
            <v>22841245.097764947</v>
          </cell>
          <cell r="AI253">
            <v>32468341.082705978</v>
          </cell>
          <cell r="AK253">
            <v>0</v>
          </cell>
          <cell r="AL253">
            <v>52448681.46034649</v>
          </cell>
          <cell r="AM253">
            <v>52448681.46034649</v>
          </cell>
          <cell r="AO253">
            <v>0.10136446845114766</v>
          </cell>
          <cell r="AQ253">
            <v>3291136.1353390515</v>
          </cell>
          <cell r="AR253">
            <v>5316432.7171915853</v>
          </cell>
          <cell r="AT253">
            <v>157971427.9702538</v>
          </cell>
          <cell r="AU253">
            <v>157971000</v>
          </cell>
        </row>
        <row r="254">
          <cell r="B254" t="str">
            <v>WC032</v>
          </cell>
          <cell r="C254" t="str">
            <v xml:space="preserve"> Overstrand</v>
          </cell>
          <cell r="D254">
            <v>242</v>
          </cell>
          <cell r="E254" t="str">
            <v>B2</v>
          </cell>
          <cell r="F254" t="str">
            <v>B</v>
          </cell>
          <cell r="G254">
            <v>43592.316183179821</v>
          </cell>
          <cell r="H254">
            <v>0.50130553502856279</v>
          </cell>
          <cell r="I254">
            <v>21853.069387343236</v>
          </cell>
          <cell r="K254">
            <v>60824593.88683822</v>
          </cell>
          <cell r="L254">
            <v>36374220.468109272</v>
          </cell>
          <cell r="M254">
            <v>30491867.078662135</v>
          </cell>
          <cell r="N254">
            <v>42227021.607460149</v>
          </cell>
          <cell r="O254">
            <v>169917703.04106978</v>
          </cell>
          <cell r="Q254">
            <v>1</v>
          </cell>
          <cell r="R254">
            <v>1</v>
          </cell>
          <cell r="S254">
            <v>1</v>
          </cell>
          <cell r="U254">
            <v>0</v>
          </cell>
          <cell r="V254">
            <v>0</v>
          </cell>
          <cell r="W254">
            <v>0</v>
          </cell>
          <cell r="Y254">
            <v>60824593.88683822</v>
          </cell>
          <cell r="Z254">
            <v>36374220.468109272</v>
          </cell>
          <cell r="AA254">
            <v>30491867.078662135</v>
          </cell>
          <cell r="AB254">
            <v>42227021.607460149</v>
          </cell>
          <cell r="AD254">
            <v>169917703.04106978</v>
          </cell>
          <cell r="AF254">
            <v>9627095.9849410318</v>
          </cell>
          <cell r="AG254">
            <v>27</v>
          </cell>
          <cell r="AH254">
            <v>22841245.097764947</v>
          </cell>
          <cell r="AI254">
            <v>32468341.082705978</v>
          </cell>
          <cell r="AK254">
            <v>0</v>
          </cell>
          <cell r="AL254">
            <v>63091531.749043658</v>
          </cell>
          <cell r="AM254">
            <v>63091531.749043658</v>
          </cell>
          <cell r="AO254">
            <v>0.12260579247763237</v>
          </cell>
          <cell r="AQ254">
            <v>3980806.6888792347</v>
          </cell>
          <cell r="AR254">
            <v>7735387.2487192005</v>
          </cell>
          <cell r="AT254">
            <v>181633896.97866821</v>
          </cell>
          <cell r="AU254">
            <v>181634000</v>
          </cell>
        </row>
        <row r="255">
          <cell r="B255" t="str">
            <v>WC033</v>
          </cell>
          <cell r="C255" t="str">
            <v xml:space="preserve"> Cape Agulhas</v>
          </cell>
          <cell r="D255">
            <v>243</v>
          </cell>
          <cell r="E255" t="str">
            <v>B3</v>
          </cell>
          <cell r="F255" t="str">
            <v>B</v>
          </cell>
          <cell r="G255">
            <v>12410.739140609961</v>
          </cell>
          <cell r="H255">
            <v>0.44021215849276529</v>
          </cell>
          <cell r="I255">
            <v>5463.3582655785576</v>
          </cell>
          <cell r="K255">
            <v>15206401.529781461</v>
          </cell>
          <cell r="L255">
            <v>9093706.4503862523</v>
          </cell>
          <cell r="M255">
            <v>7623093.6297495663</v>
          </cell>
          <cell r="N255">
            <v>10556931.085548025</v>
          </cell>
          <cell r="O255">
            <v>42480132.695465304</v>
          </cell>
          <cell r="Q255">
            <v>1</v>
          </cell>
          <cell r="R255">
            <v>1</v>
          </cell>
          <cell r="S255">
            <v>1</v>
          </cell>
          <cell r="U255">
            <v>0</v>
          </cell>
          <cell r="V255">
            <v>0</v>
          </cell>
          <cell r="W255">
            <v>0</v>
          </cell>
          <cell r="Y255">
            <v>15206401.529781461</v>
          </cell>
          <cell r="Z255">
            <v>9093706.4503862523</v>
          </cell>
          <cell r="AA255">
            <v>7623093.6297495663</v>
          </cell>
          <cell r="AB255">
            <v>10556931.085548025</v>
          </cell>
          <cell r="AD255">
            <v>42480132.695465304</v>
          </cell>
          <cell r="AF255">
            <v>9627095.9849410318</v>
          </cell>
          <cell r="AG255">
            <v>11</v>
          </cell>
          <cell r="AH255">
            <v>9305692.4472375698</v>
          </cell>
          <cell r="AI255">
            <v>18932788.432178602</v>
          </cell>
          <cell r="AK255">
            <v>0</v>
          </cell>
          <cell r="AL255">
            <v>17962168.819582455</v>
          </cell>
          <cell r="AM255">
            <v>17962168.819582455</v>
          </cell>
          <cell r="AO255">
            <v>7.593333331359764E-2</v>
          </cell>
          <cell r="AQ255">
            <v>1437629.7345764434</v>
          </cell>
          <cell r="AR255">
            <v>1363927.3520124652</v>
          </cell>
          <cell r="AT255">
            <v>45281689.782054216</v>
          </cell>
          <cell r="AU255">
            <v>45282000</v>
          </cell>
        </row>
        <row r="256">
          <cell r="B256" t="str">
            <v>WC034</v>
          </cell>
          <cell r="C256" t="str">
            <v xml:space="preserve"> Swellendam</v>
          </cell>
          <cell r="D256">
            <v>244</v>
          </cell>
          <cell r="E256" t="str">
            <v>B3</v>
          </cell>
          <cell r="F256" t="str">
            <v>B</v>
          </cell>
          <cell r="G256">
            <v>13121.683851581734</v>
          </cell>
          <cell r="H256">
            <v>0.45526481386783973</v>
          </cell>
          <cell r="I256">
            <v>5973.840956322997</v>
          </cell>
          <cell r="K256">
            <v>16627250.098027635</v>
          </cell>
          <cell r="L256">
            <v>9943399.9011857212</v>
          </cell>
          <cell r="M256">
            <v>8335376.6539892843</v>
          </cell>
          <cell r="N256">
            <v>11543344.62912029</v>
          </cell>
          <cell r="O256">
            <v>46449371.282322928</v>
          </cell>
          <cell r="Q256">
            <v>1</v>
          </cell>
          <cell r="R256">
            <v>1</v>
          </cell>
          <cell r="S256">
            <v>1</v>
          </cell>
          <cell r="U256">
            <v>0</v>
          </cell>
          <cell r="V256">
            <v>0</v>
          </cell>
          <cell r="W256">
            <v>0</v>
          </cell>
          <cell r="Y256">
            <v>16627250.098027635</v>
          </cell>
          <cell r="Z256">
            <v>9943399.9011857212</v>
          </cell>
          <cell r="AA256">
            <v>8335376.6539892843</v>
          </cell>
          <cell r="AB256">
            <v>11543344.62912029</v>
          </cell>
          <cell r="AD256">
            <v>46449371.282322928</v>
          </cell>
          <cell r="AF256">
            <v>9627095.9849410318</v>
          </cell>
          <cell r="AG256">
            <v>11</v>
          </cell>
          <cell r="AH256">
            <v>9305692.4472375698</v>
          </cell>
          <cell r="AI256">
            <v>18932788.432178602</v>
          </cell>
          <cell r="AK256">
            <v>0</v>
          </cell>
          <cell r="AL256">
            <v>18991125.175459627</v>
          </cell>
          <cell r="AM256">
            <v>18991125.175459627</v>
          </cell>
          <cell r="AO256">
            <v>7.0656836718413718E-2</v>
          </cell>
          <cell r="AQ256">
            <v>1337730.9408767156</v>
          </cell>
          <cell r="AR256">
            <v>1341852.8306214069</v>
          </cell>
          <cell r="AT256">
            <v>49128955.05382105</v>
          </cell>
          <cell r="AU256">
            <v>49129000</v>
          </cell>
        </row>
        <row r="257">
          <cell r="B257" t="str">
            <v>DC3</v>
          </cell>
          <cell r="C257" t="str">
            <v xml:space="preserve"> Overberg District Municipality</v>
          </cell>
          <cell r="D257">
            <v>245</v>
          </cell>
          <cell r="E257" t="str">
            <v>C1</v>
          </cell>
          <cell r="F257" t="str">
            <v>C</v>
          </cell>
          <cell r="G257">
            <v>105363.50913747444</v>
          </cell>
          <cell r="H257">
            <v>0</v>
          </cell>
          <cell r="I257">
            <v>0</v>
          </cell>
          <cell r="K257">
            <v>0</v>
          </cell>
          <cell r="L257">
            <v>0</v>
          </cell>
          <cell r="M257">
            <v>0</v>
          </cell>
          <cell r="N257">
            <v>0</v>
          </cell>
          <cell r="O257">
            <v>0</v>
          </cell>
          <cell r="Q257">
            <v>0</v>
          </cell>
          <cell r="R257">
            <v>0</v>
          </cell>
          <cell r="S257">
            <v>0</v>
          </cell>
          <cell r="U257">
            <v>0</v>
          </cell>
          <cell r="V257">
            <v>0</v>
          </cell>
          <cell r="W257">
            <v>0</v>
          </cell>
          <cell r="Y257">
            <v>0</v>
          </cell>
          <cell r="Z257">
            <v>0</v>
          </cell>
          <cell r="AA257">
            <v>0</v>
          </cell>
          <cell r="AB257">
            <v>0</v>
          </cell>
          <cell r="AD257">
            <v>0</v>
          </cell>
          <cell r="AF257">
            <v>9627095.9849410318</v>
          </cell>
          <cell r="AG257">
            <v>23</v>
          </cell>
          <cell r="AH257">
            <v>19457356.9351331</v>
          </cell>
          <cell r="AI257">
            <v>29084452.920074131</v>
          </cell>
          <cell r="AK257">
            <v>17040989.545048192</v>
          </cell>
          <cell r="AL257">
            <v>0</v>
          </cell>
          <cell r="AM257">
            <v>17040989.545048192</v>
          </cell>
          <cell r="AO257">
            <v>0.57942219845749943</v>
          </cell>
          <cell r="AQ257">
            <v>16852177.651882991</v>
          </cell>
          <cell r="AR257">
            <v>9873927.6260830872</v>
          </cell>
          <cell r="AT257">
            <v>26726105.277966078</v>
          </cell>
          <cell r="AU257">
            <v>26726000</v>
          </cell>
        </row>
        <row r="258">
          <cell r="B258" t="str">
            <v>WC041</v>
          </cell>
          <cell r="C258" t="str">
            <v xml:space="preserve"> Kannaland</v>
          </cell>
          <cell r="D258">
            <v>246</v>
          </cell>
          <cell r="E258" t="str">
            <v>B3</v>
          </cell>
          <cell r="F258" t="str">
            <v>B</v>
          </cell>
          <cell r="G258">
            <v>6333</v>
          </cell>
          <cell r="H258">
            <v>0.57034538778756771</v>
          </cell>
          <cell r="I258">
            <v>3611.9973408586661</v>
          </cell>
          <cell r="K258">
            <v>10053428.536007477</v>
          </cell>
          <cell r="L258">
            <v>6012134.2809038861</v>
          </cell>
          <cell r="M258">
            <v>5039866.0642944705</v>
          </cell>
          <cell r="N258">
            <v>6979517.9365908941</v>
          </cell>
          <cell r="O258">
            <v>28084946.81779673</v>
          </cell>
          <cell r="Q258">
            <v>1</v>
          </cell>
          <cell r="R258">
            <v>1</v>
          </cell>
          <cell r="S258">
            <v>1</v>
          </cell>
          <cell r="U258">
            <v>0</v>
          </cell>
          <cell r="V258">
            <v>0</v>
          </cell>
          <cell r="W258">
            <v>0</v>
          </cell>
          <cell r="Y258">
            <v>10053428.536007477</v>
          </cell>
          <cell r="Z258">
            <v>6012134.2809038861</v>
          </cell>
          <cell r="AA258">
            <v>5039866.0642944705</v>
          </cell>
          <cell r="AB258">
            <v>6979517.9365908941</v>
          </cell>
          <cell r="AD258">
            <v>28084946.81779673</v>
          </cell>
          <cell r="AF258">
            <v>9627095.9849410318</v>
          </cell>
          <cell r="AG258">
            <v>7</v>
          </cell>
          <cell r="AH258">
            <v>5921804.2846057266</v>
          </cell>
          <cell r="AI258">
            <v>15548900.269546758</v>
          </cell>
          <cell r="AK258">
            <v>0</v>
          </cell>
          <cell r="AL258">
            <v>9165805.0214102622</v>
          </cell>
          <cell r="AM258">
            <v>9165805.0214102622</v>
          </cell>
          <cell r="AO258">
            <v>0.40967888757232251</v>
          </cell>
          <cell r="AQ258">
            <v>6370056.1654009018</v>
          </cell>
          <cell r="AR258">
            <v>3755036.8048761641</v>
          </cell>
          <cell r="AT258">
            <v>38210039.788073793</v>
          </cell>
          <cell r="AU258">
            <v>38210000</v>
          </cell>
        </row>
        <row r="259">
          <cell r="B259" t="str">
            <v>WC042</v>
          </cell>
          <cell r="C259" t="str">
            <v xml:space="preserve"> Hessequa</v>
          </cell>
          <cell r="D259">
            <v>247</v>
          </cell>
          <cell r="E259" t="str">
            <v>B3</v>
          </cell>
          <cell r="F259" t="str">
            <v>B</v>
          </cell>
          <cell r="G259">
            <v>18839.068749091213</v>
          </cell>
          <cell r="H259">
            <v>0.43836512133160338</v>
          </cell>
          <cell r="I259">
            <v>8258.3906579697868</v>
          </cell>
          <cell r="K259">
            <v>22985936.164225906</v>
          </cell>
          <cell r="L259">
            <v>13746010.557159858</v>
          </cell>
          <cell r="M259">
            <v>11523038.057634331</v>
          </cell>
          <cell r="N259">
            <v>15957815.104861721</v>
          </cell>
          <cell r="O259">
            <v>64212799.883881815</v>
          </cell>
          <cell r="Q259">
            <v>1</v>
          </cell>
          <cell r="R259">
            <v>1</v>
          </cell>
          <cell r="S259">
            <v>1</v>
          </cell>
          <cell r="U259">
            <v>0</v>
          </cell>
          <cell r="V259">
            <v>0</v>
          </cell>
          <cell r="W259">
            <v>0</v>
          </cell>
          <cell r="Y259">
            <v>22985936.164225906</v>
          </cell>
          <cell r="Z259">
            <v>13746010.557159858</v>
          </cell>
          <cell r="AA259">
            <v>11523038.057634331</v>
          </cell>
          <cell r="AB259">
            <v>15957815.104861721</v>
          </cell>
          <cell r="AD259">
            <v>64212799.883881815</v>
          </cell>
          <cell r="AF259">
            <v>9627095.9849410318</v>
          </cell>
          <cell r="AG259">
            <v>17</v>
          </cell>
          <cell r="AH259">
            <v>14381524.691185337</v>
          </cell>
          <cell r="AI259">
            <v>24008620.676126368</v>
          </cell>
          <cell r="AK259">
            <v>0</v>
          </cell>
          <cell r="AL259">
            <v>27265945.19802833</v>
          </cell>
          <cell r="AM259">
            <v>27265945.19802833</v>
          </cell>
          <cell r="AO259">
            <v>4.7017633721477603E-2</v>
          </cell>
          <cell r="AQ259">
            <v>1128828.5331080034</v>
          </cell>
          <cell r="AR259">
            <v>1281980.2243907771</v>
          </cell>
          <cell r="AT259">
            <v>66623608.641380593</v>
          </cell>
          <cell r="AU259">
            <v>66624000</v>
          </cell>
        </row>
        <row r="260">
          <cell r="B260" t="str">
            <v>WC043</v>
          </cell>
          <cell r="C260" t="str">
            <v xml:space="preserve"> Mossel Bay</v>
          </cell>
          <cell r="D260">
            <v>248</v>
          </cell>
          <cell r="E260" t="str">
            <v>B2</v>
          </cell>
          <cell r="F260" t="str">
            <v>B</v>
          </cell>
          <cell r="G260">
            <v>36042.184826323515</v>
          </cell>
          <cell r="H260">
            <v>0.50197104895724565</v>
          </cell>
          <cell r="I260">
            <v>18092.133323980539</v>
          </cell>
          <cell r="K260">
            <v>50356617.75800705</v>
          </cell>
          <cell r="L260">
            <v>30114179.138883017</v>
          </cell>
          <cell r="M260">
            <v>25244184.910873801</v>
          </cell>
          <cell r="N260">
            <v>34959707.089899816</v>
          </cell>
          <cell r="O260">
            <v>140674688.89766368</v>
          </cell>
          <cell r="Q260">
            <v>1</v>
          </cell>
          <cell r="R260">
            <v>1</v>
          </cell>
          <cell r="S260">
            <v>1</v>
          </cell>
          <cell r="U260">
            <v>0</v>
          </cell>
          <cell r="V260">
            <v>0</v>
          </cell>
          <cell r="W260">
            <v>0</v>
          </cell>
          <cell r="Y260">
            <v>50356617.75800705</v>
          </cell>
          <cell r="Z260">
            <v>30114179.138883017</v>
          </cell>
          <cell r="AA260">
            <v>25244184.910873801</v>
          </cell>
          <cell r="AB260">
            <v>34959707.089899816</v>
          </cell>
          <cell r="AD260">
            <v>140674688.89766368</v>
          </cell>
          <cell r="AF260">
            <v>9627095.9849410318</v>
          </cell>
          <cell r="AG260">
            <v>29</v>
          </cell>
          <cell r="AH260">
            <v>24533189.179080866</v>
          </cell>
          <cell r="AI260">
            <v>34160285.164021894</v>
          </cell>
          <cell r="AK260">
            <v>0</v>
          </cell>
          <cell r="AL260">
            <v>52164162.113329045</v>
          </cell>
          <cell r="AM260">
            <v>52164162.113329045</v>
          </cell>
          <cell r="AO260">
            <v>9.6175216269211661E-2</v>
          </cell>
          <cell r="AQ260">
            <v>3285372.813467748</v>
          </cell>
          <cell r="AR260">
            <v>5016899.5727516385</v>
          </cell>
          <cell r="AT260">
            <v>148976961.28388306</v>
          </cell>
          <cell r="AU260">
            <v>148977000</v>
          </cell>
        </row>
        <row r="261">
          <cell r="B261" t="str">
            <v>WC044</v>
          </cell>
          <cell r="C261" t="str">
            <v xml:space="preserve"> George</v>
          </cell>
          <cell r="D261">
            <v>249</v>
          </cell>
          <cell r="E261" t="str">
            <v>B1</v>
          </cell>
          <cell r="F261" t="str">
            <v>B</v>
          </cell>
          <cell r="G261">
            <v>71467.811955828016</v>
          </cell>
          <cell r="H261">
            <v>0.47386413837283559</v>
          </cell>
          <cell r="I261">
            <v>33866.033133840283</v>
          </cell>
          <cell r="K261">
            <v>94260795.83662875</v>
          </cell>
          <cell r="L261">
            <v>56369681.245054655</v>
          </cell>
          <cell r="M261">
            <v>47253708.963954724</v>
          </cell>
          <cell r="N261">
            <v>65439855.955881953</v>
          </cell>
          <cell r="O261">
            <v>263324042.00152007</v>
          </cell>
          <cell r="Q261">
            <v>1</v>
          </cell>
          <cell r="R261">
            <v>1</v>
          </cell>
          <cell r="S261">
            <v>1</v>
          </cell>
          <cell r="U261">
            <v>0</v>
          </cell>
          <cell r="V261">
            <v>0</v>
          </cell>
          <cell r="W261">
            <v>0</v>
          </cell>
          <cell r="Y261">
            <v>94260795.83662875</v>
          </cell>
          <cell r="Z261">
            <v>56369681.245054655</v>
          </cell>
          <cell r="AA261">
            <v>47253708.963954724</v>
          </cell>
          <cell r="AB261">
            <v>65439855.955881953</v>
          </cell>
          <cell r="AD261">
            <v>263324042.00152007</v>
          </cell>
          <cell r="AF261">
            <v>9627095.9849410318</v>
          </cell>
          <cell r="AG261">
            <v>55</v>
          </cell>
          <cell r="AH261">
            <v>46528462.236187853</v>
          </cell>
          <cell r="AI261">
            <v>56155558.221128881</v>
          </cell>
          <cell r="AK261">
            <v>0</v>
          </cell>
          <cell r="AL261">
            <v>103435975.00298956</v>
          </cell>
          <cell r="AM261">
            <v>103435975.00298956</v>
          </cell>
          <cell r="AO261">
            <v>0</v>
          </cell>
          <cell r="AQ261">
            <v>0</v>
          </cell>
          <cell r="AR261">
            <v>0</v>
          </cell>
          <cell r="AT261">
            <v>263324042.00152007</v>
          </cell>
          <cell r="AU261">
            <v>263324000</v>
          </cell>
        </row>
        <row r="262">
          <cell r="B262" t="str">
            <v>WC045</v>
          </cell>
          <cell r="C262" t="str">
            <v xml:space="preserve"> Oudtshoorn</v>
          </cell>
          <cell r="D262">
            <v>250</v>
          </cell>
          <cell r="E262" t="str">
            <v>B2</v>
          </cell>
          <cell r="F262" t="str">
            <v>B</v>
          </cell>
          <cell r="G262">
            <v>24715.783396271523</v>
          </cell>
          <cell r="H262">
            <v>0.4918039829007726</v>
          </cell>
          <cell r="I262">
            <v>12155.32071479912</v>
          </cell>
          <cell r="K262">
            <v>33832430.261267446</v>
          </cell>
          <cell r="L262">
            <v>20232412.559709147</v>
          </cell>
          <cell r="M262">
            <v>16960474.383009456</v>
          </cell>
          <cell r="N262">
            <v>23487912.904660948</v>
          </cell>
          <cell r="O262">
            <v>94513230.108646989</v>
          </cell>
          <cell r="Q262">
            <v>1</v>
          </cell>
          <cell r="R262">
            <v>1</v>
          </cell>
          <cell r="S262">
            <v>1</v>
          </cell>
          <cell r="U262">
            <v>0</v>
          </cell>
          <cell r="V262">
            <v>0</v>
          </cell>
          <cell r="W262">
            <v>0</v>
          </cell>
          <cell r="Y262">
            <v>33832430.261267446</v>
          </cell>
          <cell r="Z262">
            <v>20232412.559709147</v>
          </cell>
          <cell r="AA262">
            <v>16960474.383009456</v>
          </cell>
          <cell r="AB262">
            <v>23487912.904660948</v>
          </cell>
          <cell r="AD262">
            <v>94513230.108646989</v>
          </cell>
          <cell r="AF262">
            <v>9627095.9849410318</v>
          </cell>
          <cell r="AG262">
            <v>25</v>
          </cell>
          <cell r="AH262">
            <v>21149301.016449023</v>
          </cell>
          <cell r="AI262">
            <v>30776397.001390055</v>
          </cell>
          <cell r="AK262">
            <v>0</v>
          </cell>
          <cell r="AL262">
            <v>35771364.528917402</v>
          </cell>
          <cell r="AM262">
            <v>35771364.528917402</v>
          </cell>
          <cell r="AO262">
            <v>0.1829677233615401</v>
          </cell>
          <cell r="AQ262">
            <v>5631087.2926152674</v>
          </cell>
          <cell r="AR262">
            <v>6545005.1293917671</v>
          </cell>
          <cell r="AT262">
            <v>106689322.53065403</v>
          </cell>
          <cell r="AU262">
            <v>106689000</v>
          </cell>
        </row>
        <row r="263">
          <cell r="B263" t="str">
            <v>WC047</v>
          </cell>
          <cell r="C263" t="str">
            <v xml:space="preserve"> Bitou</v>
          </cell>
          <cell r="D263">
            <v>251</v>
          </cell>
          <cell r="E263" t="str">
            <v>B3</v>
          </cell>
          <cell r="F263" t="str">
            <v>B</v>
          </cell>
          <cell r="G263">
            <v>28915.512036824806</v>
          </cell>
          <cell r="H263">
            <v>0.60747334968311673</v>
          </cell>
          <cell r="I263">
            <v>17565.402954812445</v>
          </cell>
          <cell r="K263">
            <v>48890546.323160037</v>
          </cell>
          <cell r="L263">
            <v>29237441.586104024</v>
          </cell>
          <cell r="M263">
            <v>24509231.293224547</v>
          </cell>
          <cell r="N263">
            <v>33941897.907769606</v>
          </cell>
          <cell r="O263">
            <v>136579117.11025822</v>
          </cell>
          <cell r="Q263">
            <v>1</v>
          </cell>
          <cell r="R263">
            <v>1</v>
          </cell>
          <cell r="S263">
            <v>1</v>
          </cell>
          <cell r="U263">
            <v>0</v>
          </cell>
          <cell r="V263">
            <v>0</v>
          </cell>
          <cell r="W263">
            <v>0</v>
          </cell>
          <cell r="Y263">
            <v>48890546.323160037</v>
          </cell>
          <cell r="Z263">
            <v>29237441.586104024</v>
          </cell>
          <cell r="AA263">
            <v>24509231.293224547</v>
          </cell>
          <cell r="AB263">
            <v>33941897.907769606</v>
          </cell>
          <cell r="AD263">
            <v>136579117.11025822</v>
          </cell>
          <cell r="AF263">
            <v>9627095.9849410318</v>
          </cell>
          <cell r="AG263">
            <v>13</v>
          </cell>
          <cell r="AH263">
            <v>10997636.528553491</v>
          </cell>
          <cell r="AI263">
            <v>20624732.513494521</v>
          </cell>
          <cell r="AK263">
            <v>0</v>
          </cell>
          <cell r="AL263">
            <v>41849667.681000747</v>
          </cell>
          <cell r="AM263">
            <v>41849667.681000747</v>
          </cell>
          <cell r="AO263">
            <v>0.43396041325877666</v>
          </cell>
          <cell r="AQ263">
            <v>8950317.4449078105</v>
          </cell>
          <cell r="AR263">
            <v>18161099.081589554</v>
          </cell>
          <cell r="AT263">
            <v>163690533.63675559</v>
          </cell>
          <cell r="AU263">
            <v>163691000</v>
          </cell>
        </row>
        <row r="264">
          <cell r="B264" t="str">
            <v>WC048</v>
          </cell>
          <cell r="C264" t="str">
            <v xml:space="preserve"> Knysna</v>
          </cell>
          <cell r="D264">
            <v>252</v>
          </cell>
          <cell r="E264" t="str">
            <v>B2</v>
          </cell>
          <cell r="F264" t="str">
            <v>B</v>
          </cell>
          <cell r="G264">
            <v>30228.037926734611</v>
          </cell>
          <cell r="H264">
            <v>0.53128493274004862</v>
          </cell>
          <cell r="I264">
            <v>16059.701096768837</v>
          </cell>
          <cell r="K264">
            <v>44699661.170742817</v>
          </cell>
          <cell r="L264">
            <v>26731215.555657208</v>
          </cell>
          <cell r="M264">
            <v>22408306.242295489</v>
          </cell>
          <cell r="N264">
            <v>31032407.082154736</v>
          </cell>
          <cell r="O264">
            <v>124871590.05085024</v>
          </cell>
          <cell r="Q264">
            <v>1</v>
          </cell>
          <cell r="R264">
            <v>1</v>
          </cell>
          <cell r="S264">
            <v>1</v>
          </cell>
          <cell r="U264">
            <v>0</v>
          </cell>
          <cell r="V264">
            <v>0</v>
          </cell>
          <cell r="W264">
            <v>0</v>
          </cell>
          <cell r="Y264">
            <v>44699661.170742817</v>
          </cell>
          <cell r="Z264">
            <v>26731215.555657208</v>
          </cell>
          <cell r="AA264">
            <v>22408306.242295489</v>
          </cell>
          <cell r="AB264">
            <v>31032407.082154736</v>
          </cell>
          <cell r="AD264">
            <v>124871590.05085024</v>
          </cell>
          <cell r="AF264">
            <v>9627095.9849410318</v>
          </cell>
          <cell r="AG264">
            <v>21</v>
          </cell>
          <cell r="AH264">
            <v>17765412.85381718</v>
          </cell>
          <cell r="AI264">
            <v>27392508.838758212</v>
          </cell>
          <cell r="AK264">
            <v>0</v>
          </cell>
          <cell r="AL264">
            <v>43749297.618228957</v>
          </cell>
          <cell r="AM264">
            <v>43749297.618228957</v>
          </cell>
          <cell r="AO264">
            <v>0.19684232264375356</v>
          </cell>
          <cell r="AQ264">
            <v>5392005.0628607152</v>
          </cell>
          <cell r="AR264">
            <v>8611713.357205024</v>
          </cell>
          <cell r="AT264">
            <v>138875308.47091597</v>
          </cell>
          <cell r="AU264">
            <v>138875000</v>
          </cell>
        </row>
        <row r="265">
          <cell r="B265" t="str">
            <v>DC4</v>
          </cell>
          <cell r="C265" t="str">
            <v xml:space="preserve"> Garden Route District Municipality</v>
          </cell>
          <cell r="D265">
            <v>253</v>
          </cell>
          <cell r="E265" t="str">
            <v>C1</v>
          </cell>
          <cell r="F265" t="str">
            <v>C</v>
          </cell>
          <cell r="G265">
            <v>216541.39889107368</v>
          </cell>
          <cell r="H265">
            <v>0</v>
          </cell>
          <cell r="I265">
            <v>0</v>
          </cell>
          <cell r="K265">
            <v>0</v>
          </cell>
          <cell r="L265">
            <v>0</v>
          </cell>
          <cell r="M265">
            <v>0</v>
          </cell>
          <cell r="N265">
            <v>0</v>
          </cell>
          <cell r="O265">
            <v>0</v>
          </cell>
          <cell r="Q265">
            <v>0</v>
          </cell>
          <cell r="R265">
            <v>0</v>
          </cell>
          <cell r="S265">
            <v>0</v>
          </cell>
          <cell r="U265">
            <v>0</v>
          </cell>
          <cell r="V265">
            <v>0</v>
          </cell>
          <cell r="W265">
            <v>0</v>
          </cell>
          <cell r="Y265">
            <v>0</v>
          </cell>
          <cell r="Z265">
            <v>0</v>
          </cell>
          <cell r="AA265">
            <v>0</v>
          </cell>
          <cell r="AB265">
            <v>0</v>
          </cell>
          <cell r="AD265">
            <v>0</v>
          </cell>
          <cell r="AF265">
            <v>9627095.9849410318</v>
          </cell>
          <cell r="AG265">
            <v>35</v>
          </cell>
          <cell r="AH265">
            <v>29609021.423028633</v>
          </cell>
          <cell r="AI265">
            <v>39236117.407969669</v>
          </cell>
          <cell r="AK265">
            <v>35022369.174874537</v>
          </cell>
          <cell r="AL265">
            <v>0</v>
          </cell>
          <cell r="AM265">
            <v>35022369.174874537</v>
          </cell>
          <cell r="AO265">
            <v>0.31182473753661277</v>
          </cell>
          <cell r="AQ265">
            <v>12234792.012695866</v>
          </cell>
          <cell r="AR265">
            <v>10920841.07586561</v>
          </cell>
          <cell r="AT265">
            <v>23155633.088561475</v>
          </cell>
          <cell r="AU265">
            <v>23156000</v>
          </cell>
        </row>
        <row r="266">
          <cell r="B266" t="str">
            <v>WC051</v>
          </cell>
          <cell r="C266" t="str">
            <v xml:space="preserve"> Laingsburg</v>
          </cell>
          <cell r="D266">
            <v>254</v>
          </cell>
          <cell r="E266" t="str">
            <v>B3</v>
          </cell>
          <cell r="F266" t="str">
            <v>B</v>
          </cell>
          <cell r="G266">
            <v>3177.0545766785262</v>
          </cell>
          <cell r="H266">
            <v>0.51400656571413617</v>
          </cell>
          <cell r="I266">
            <v>1633.0269120449079</v>
          </cell>
          <cell r="K266">
            <v>4545274.4861981478</v>
          </cell>
          <cell r="L266">
            <v>2718157.3387343129</v>
          </cell>
          <cell r="M266">
            <v>2278583.3264589785</v>
          </cell>
          <cell r="N266">
            <v>3155522.9829830201</v>
          </cell>
          <cell r="O266">
            <v>12697538.134374458</v>
          </cell>
          <cell r="Q266">
            <v>1</v>
          </cell>
          <cell r="R266">
            <v>1</v>
          </cell>
          <cell r="S266">
            <v>1</v>
          </cell>
          <cell r="U266">
            <v>0</v>
          </cell>
          <cell r="V266">
            <v>0</v>
          </cell>
          <cell r="W266">
            <v>0</v>
          </cell>
          <cell r="Y266">
            <v>4545274.4861981478</v>
          </cell>
          <cell r="Z266">
            <v>2718157.3387343129</v>
          </cell>
          <cell r="AA266">
            <v>2278583.3264589785</v>
          </cell>
          <cell r="AB266">
            <v>3155522.9829830201</v>
          </cell>
          <cell r="AD266">
            <v>12697538.134374458</v>
          </cell>
          <cell r="AF266">
            <v>9627095.9849410318</v>
          </cell>
          <cell r="AG266">
            <v>7</v>
          </cell>
          <cell r="AH266">
            <v>5921804.2846057266</v>
          </cell>
          <cell r="AI266">
            <v>15548900.269546758</v>
          </cell>
          <cell r="AK266">
            <v>0</v>
          </cell>
          <cell r="AL266">
            <v>4598178.2397306953</v>
          </cell>
          <cell r="AM266">
            <v>4598178.2397306953</v>
          </cell>
          <cell r="AO266">
            <v>0.45191611128038545</v>
          </cell>
          <cell r="AQ266">
            <v>7026798.5445001079</v>
          </cell>
          <cell r="AR266">
            <v>2077990.8290731837</v>
          </cell>
          <cell r="AT266">
            <v>21802327.50794775</v>
          </cell>
          <cell r="AU266">
            <v>21802000</v>
          </cell>
        </row>
        <row r="267">
          <cell r="B267" t="str">
            <v>WC052</v>
          </cell>
          <cell r="C267" t="str">
            <v xml:space="preserve"> Prince Albert</v>
          </cell>
          <cell r="D267">
            <v>255</v>
          </cell>
          <cell r="E267" t="str">
            <v>B3</v>
          </cell>
          <cell r="F267" t="str">
            <v>B</v>
          </cell>
          <cell r="G267">
            <v>4797.7223652697649</v>
          </cell>
          <cell r="H267">
            <v>0.5370111863650342</v>
          </cell>
          <cell r="I267">
            <v>2576.4305792235746</v>
          </cell>
          <cell r="K267">
            <v>7171090.7461662162</v>
          </cell>
          <cell r="L267">
            <v>4288443.5247221887</v>
          </cell>
          <cell r="M267">
            <v>3594926.5234377491</v>
          </cell>
          <cell r="N267">
            <v>4978476.3783345856</v>
          </cell>
          <cell r="O267">
            <v>20032937.172660738</v>
          </cell>
          <cell r="Q267">
            <v>1</v>
          </cell>
          <cell r="R267">
            <v>1</v>
          </cell>
          <cell r="S267">
            <v>1</v>
          </cell>
          <cell r="U267">
            <v>0</v>
          </cell>
          <cell r="V267">
            <v>0</v>
          </cell>
          <cell r="W267">
            <v>0</v>
          </cell>
          <cell r="Y267">
            <v>7171090.7461662162</v>
          </cell>
          <cell r="Z267">
            <v>4288443.5247221887</v>
          </cell>
          <cell r="AA267">
            <v>3594926.5234377491</v>
          </cell>
          <cell r="AB267">
            <v>4978476.3783345856</v>
          </cell>
          <cell r="AD267">
            <v>20032937.172660738</v>
          </cell>
          <cell r="AF267">
            <v>9627095.9849410318</v>
          </cell>
          <cell r="AG267">
            <v>7</v>
          </cell>
          <cell r="AH267">
            <v>5921804.2846057266</v>
          </cell>
          <cell r="AI267">
            <v>15548900.269546758</v>
          </cell>
          <cell r="AK267">
            <v>0</v>
          </cell>
          <cell r="AL267">
            <v>6943784.5802813731</v>
          </cell>
          <cell r="AM267">
            <v>6943784.5802813731</v>
          </cell>
          <cell r="AO267">
            <v>0.44872567943476882</v>
          </cell>
          <cell r="AQ267">
            <v>6977190.8379158294</v>
          </cell>
          <cell r="AR267">
            <v>3115854.45363543</v>
          </cell>
          <cell r="AT267">
            <v>30125982.464211997</v>
          </cell>
          <cell r="AU267">
            <v>30126000</v>
          </cell>
        </row>
        <row r="268">
          <cell r="B268" t="str">
            <v>WC053</v>
          </cell>
          <cell r="C268" t="str">
            <v xml:space="preserve"> Beaufort West</v>
          </cell>
          <cell r="D268">
            <v>256</v>
          </cell>
          <cell r="E268" t="str">
            <v>B3</v>
          </cell>
          <cell r="F268" t="str">
            <v>B</v>
          </cell>
          <cell r="G268">
            <v>16306.699876771901</v>
          </cell>
          <cell r="H268">
            <v>0.59225849807826703</v>
          </cell>
          <cell r="I268">
            <v>9657.7815776299885</v>
          </cell>
          <cell r="K268">
            <v>26880921.480410311</v>
          </cell>
          <cell r="L268">
            <v>16075283.069435474</v>
          </cell>
          <cell r="M268">
            <v>13475626.097192705</v>
          </cell>
          <cell r="N268">
            <v>18661879.671462126</v>
          </cell>
          <cell r="O268">
            <v>75093710.318500608</v>
          </cell>
          <cell r="Q268">
            <v>1</v>
          </cell>
          <cell r="R268">
            <v>1</v>
          </cell>
          <cell r="S268">
            <v>1</v>
          </cell>
          <cell r="U268">
            <v>0</v>
          </cell>
          <cell r="V268">
            <v>0</v>
          </cell>
          <cell r="W268">
            <v>0</v>
          </cell>
          <cell r="Y268">
            <v>26880921.480410311</v>
          </cell>
          <cell r="Z268">
            <v>16075283.069435474</v>
          </cell>
          <cell r="AA268">
            <v>13475626.097192705</v>
          </cell>
          <cell r="AB268">
            <v>18661879.671462126</v>
          </cell>
          <cell r="AD268">
            <v>75093710.318500608</v>
          </cell>
          <cell r="AF268">
            <v>9627095.9849410318</v>
          </cell>
          <cell r="AG268">
            <v>13</v>
          </cell>
          <cell r="AH268">
            <v>10997636.528553491</v>
          </cell>
          <cell r="AI268">
            <v>20624732.513494521</v>
          </cell>
          <cell r="AK268">
            <v>0</v>
          </cell>
          <cell r="AL268">
            <v>23600826.087659247</v>
          </cell>
          <cell r="AM268">
            <v>23600826.087659247</v>
          </cell>
          <cell r="AO268">
            <v>0.39154930246782915</v>
          </cell>
          <cell r="AQ268">
            <v>8075599.6292443369</v>
          </cell>
          <cell r="AR268">
            <v>9240886.992287524</v>
          </cell>
          <cell r="AT268">
            <v>92410196.940032467</v>
          </cell>
          <cell r="AU268">
            <v>92410000</v>
          </cell>
        </row>
        <row r="269">
          <cell r="B269" t="str">
            <v>DC5</v>
          </cell>
          <cell r="C269" t="str">
            <v xml:space="preserve"> Central Karoo District Municipality</v>
          </cell>
          <cell r="D269">
            <v>257</v>
          </cell>
          <cell r="E269" t="str">
            <v>C1</v>
          </cell>
          <cell r="F269" t="str">
            <v>C</v>
          </cell>
          <cell r="G269">
            <v>24281.476818720192</v>
          </cell>
          <cell r="H269">
            <v>0</v>
          </cell>
          <cell r="I269">
            <v>0</v>
          </cell>
          <cell r="K269">
            <v>0</v>
          </cell>
          <cell r="L269">
            <v>0</v>
          </cell>
          <cell r="M269">
            <v>0</v>
          </cell>
          <cell r="N269">
            <v>0</v>
          </cell>
          <cell r="O269">
            <v>0</v>
          </cell>
          <cell r="Q269">
            <v>0</v>
          </cell>
          <cell r="R269">
            <v>0</v>
          </cell>
          <cell r="S269">
            <v>0</v>
          </cell>
          <cell r="U269">
            <v>0</v>
          </cell>
          <cell r="V269">
            <v>0</v>
          </cell>
          <cell r="W269">
            <v>0</v>
          </cell>
          <cell r="Y269">
            <v>0</v>
          </cell>
          <cell r="Z269">
            <v>0</v>
          </cell>
          <cell r="AA269">
            <v>0</v>
          </cell>
          <cell r="AB269">
            <v>0</v>
          </cell>
          <cell r="AD269">
            <v>0</v>
          </cell>
          <cell r="AF269">
            <v>9627095.9849410318</v>
          </cell>
          <cell r="AG269">
            <v>15</v>
          </cell>
          <cell r="AH269">
            <v>12689580.609869413</v>
          </cell>
          <cell r="AI269">
            <v>22316676.594810445</v>
          </cell>
          <cell r="AK269">
            <v>3927169.8142309906</v>
          </cell>
          <cell r="AL269">
            <v>0</v>
          </cell>
          <cell r="AM269">
            <v>3927169.8142309906</v>
          </cell>
          <cell r="AO269">
            <v>0.69936344646474924</v>
          </cell>
          <cell r="AQ269">
            <v>15607467.856985837</v>
          </cell>
          <cell r="AR269">
            <v>2746519.0161329145</v>
          </cell>
          <cell r="AT269">
            <v>18353986.873118751</v>
          </cell>
          <cell r="AU269">
            <v>18354000</v>
          </cell>
        </row>
        <row r="270">
          <cell r="G270">
            <v>29979365.725121632</v>
          </cell>
          <cell r="I270">
            <v>11180538.450733373</v>
          </cell>
          <cell r="K270">
            <v>31119276594.431438</v>
          </cell>
          <cell r="L270">
            <v>18609897005.804115</v>
          </cell>
          <cell r="M270">
            <v>15600348228.660416</v>
          </cell>
          <cell r="N270">
            <v>21604326164.616394</v>
          </cell>
          <cell r="O270">
            <v>86933847993.512375</v>
          </cell>
          <cell r="U270">
            <v>-8634672243.1907234</v>
          </cell>
          <cell r="V270">
            <v>-5163692049.1078939</v>
          </cell>
          <cell r="W270">
            <v>-25725656.4589656</v>
          </cell>
          <cell r="Y270">
            <v>31119276594.431438</v>
          </cell>
          <cell r="Z270">
            <v>18609897005.804119</v>
          </cell>
          <cell r="AA270">
            <v>15600348228.660416</v>
          </cell>
          <cell r="AB270">
            <v>21604326164.616394</v>
          </cell>
          <cell r="AD270">
            <v>86933847993.512344</v>
          </cell>
          <cell r="AQ270">
            <v>5933016804.1412668</v>
          </cell>
          <cell r="AR270">
            <v>8899525206.2118759</v>
          </cell>
          <cell r="AT270">
            <v>101766390003.86555</v>
          </cell>
          <cell r="AU270">
            <v>101766391000</v>
          </cell>
        </row>
        <row r="271">
          <cell r="G271">
            <v>0</v>
          </cell>
          <cell r="Y271" t="str">
            <v>OK</v>
          </cell>
          <cell r="AA271" t="str">
            <v>OK</v>
          </cell>
          <cell r="AB271" t="str">
            <v>OK</v>
          </cell>
          <cell r="AD271" t="str">
            <v>error</v>
          </cell>
          <cell r="AT271">
            <v>0</v>
          </cell>
        </row>
        <row r="272">
          <cell r="C272" t="str">
            <v>ANALYSIS
- per muni type
- per province</v>
          </cell>
          <cell r="F272" t="str">
            <v>A</v>
          </cell>
          <cell r="G272">
            <v>8903584.2122997884</v>
          </cell>
          <cell r="H272">
            <v>-1090223.8448769301</v>
          </cell>
          <cell r="I272">
            <v>4459026.693367756</v>
          </cell>
          <cell r="K272">
            <v>12411001994.609873</v>
          </cell>
          <cell r="L272">
            <v>7422006361.8011303</v>
          </cell>
          <cell r="M272">
            <v>6221736947.9970169</v>
          </cell>
          <cell r="N272">
            <v>8616245763.5418282</v>
          </cell>
          <cell r="O272">
            <v>34670991067.949844</v>
          </cell>
          <cell r="X272" t="str">
            <v>A</v>
          </cell>
          <cell r="Y272">
            <v>12411001994.609873</v>
          </cell>
          <cell r="Z272">
            <v>7422006361.8011303</v>
          </cell>
          <cell r="AA272">
            <v>6221736947.9970169</v>
          </cell>
          <cell r="AB272">
            <v>8616245763.5418282</v>
          </cell>
          <cell r="AD272">
            <v>34670991067.949844</v>
          </cell>
          <cell r="AI272">
            <v>1330747332.1346262</v>
          </cell>
          <cell r="AK272">
            <v>1440023085.0065031</v>
          </cell>
          <cell r="AL272">
            <v>12886233519.918922</v>
          </cell>
          <cell r="AM272">
            <v>14326256604.925426</v>
          </cell>
          <cell r="AQ272">
            <v>14653961.405354152</v>
          </cell>
          <cell r="AR272">
            <v>67662942.387243181</v>
          </cell>
          <cell r="AT272">
            <v>34753307971.742447</v>
          </cell>
        </row>
        <row r="273">
          <cell r="F273" t="str">
            <v>B</v>
          </cell>
          <cell r="G273">
            <v>10537890.756410921</v>
          </cell>
          <cell r="I273">
            <v>6721511.7573656151</v>
          </cell>
          <cell r="K273">
            <v>18708274599.821571</v>
          </cell>
          <cell r="L273">
            <v>11187890644.002983</v>
          </cell>
          <cell r="M273">
            <v>9378611280.6633911</v>
          </cell>
          <cell r="N273">
            <v>12988080401.074562</v>
          </cell>
          <cell r="O273">
            <v>52262856925.562531</v>
          </cell>
          <cell r="X273" t="str">
            <v>B</v>
          </cell>
          <cell r="Y273">
            <v>10073602356.630848</v>
          </cell>
          <cell r="Z273">
            <v>6024198594.8950968</v>
          </cell>
          <cell r="AA273">
            <v>9352885624.2044258</v>
          </cell>
          <cell r="AB273">
            <v>12988080401.074562</v>
          </cell>
          <cell r="AD273">
            <v>38438766976.804962</v>
          </cell>
          <cell r="AI273">
            <v>8159302238.2039204</v>
          </cell>
          <cell r="AK273">
            <v>0</v>
          </cell>
          <cell r="AL273">
            <v>15251579347.889473</v>
          </cell>
          <cell r="AM273">
            <v>15251579347.889473</v>
          </cell>
          <cell r="AQ273">
            <v>4898229139.1945982</v>
          </cell>
          <cell r="AR273">
            <v>7912903591.760128</v>
          </cell>
          <cell r="AT273">
            <v>51249899707.759644</v>
          </cell>
        </row>
        <row r="274">
          <cell r="F274" t="str">
            <v>C</v>
          </cell>
          <cell r="G274">
            <v>10537890.756410921</v>
          </cell>
          <cell r="I274">
            <v>0</v>
          </cell>
          <cell r="K274">
            <v>0</v>
          </cell>
          <cell r="L274">
            <v>0</v>
          </cell>
          <cell r="M274">
            <v>0</v>
          </cell>
          <cell r="N274">
            <v>0</v>
          </cell>
          <cell r="O274">
            <v>0</v>
          </cell>
          <cell r="X274" t="str">
            <v>C</v>
          </cell>
          <cell r="Y274">
            <v>8634672243.1907215</v>
          </cell>
          <cell r="Z274">
            <v>5163692049.1078911</v>
          </cell>
          <cell r="AA274">
            <v>25725656.4589656</v>
          </cell>
          <cell r="AB274">
            <v>0</v>
          </cell>
          <cell r="AD274">
            <v>13824089948.75758</v>
          </cell>
          <cell r="AI274">
            <v>1846517195.7240961</v>
          </cell>
          <cell r="AK274">
            <v>1704348001.2852857</v>
          </cell>
          <cell r="AL274">
            <v>0</v>
          </cell>
          <cell r="AM274">
            <v>1704348001.2852857</v>
          </cell>
          <cell r="AQ274">
            <v>1020133703.5413132</v>
          </cell>
          <cell r="AR274">
            <v>918958672.06451321</v>
          </cell>
          <cell r="AT274">
            <v>15763182324.363407</v>
          </cell>
        </row>
        <row r="276">
          <cell r="F276" t="str">
            <v>A</v>
          </cell>
          <cell r="G276">
            <v>8903584.2122997884</v>
          </cell>
          <cell r="I276">
            <v>4459026.693367756</v>
          </cell>
          <cell r="K276">
            <v>12411001994.609873</v>
          </cell>
          <cell r="L276">
            <v>7422006361.8011303</v>
          </cell>
          <cell r="M276">
            <v>6221736947.9970169</v>
          </cell>
          <cell r="N276">
            <v>8616245763.5418282</v>
          </cell>
          <cell r="O276">
            <v>34670991067.949844</v>
          </cell>
          <cell r="X276" t="str">
            <v>A</v>
          </cell>
          <cell r="Y276">
            <v>12411001994.609873</v>
          </cell>
          <cell r="Z276">
            <v>7422006361.8011303</v>
          </cell>
          <cell r="AA276">
            <v>6221736947.9970169</v>
          </cell>
          <cell r="AB276">
            <v>8616245763.5418282</v>
          </cell>
          <cell r="AD276">
            <v>34670991067.949844</v>
          </cell>
          <cell r="AI276">
            <v>1330747332.1346262</v>
          </cell>
          <cell r="AK276">
            <v>1440023085.0065031</v>
          </cell>
          <cell r="AL276">
            <v>12886233519.918922</v>
          </cell>
          <cell r="AM276">
            <v>14326256604.925426</v>
          </cell>
          <cell r="AQ276">
            <v>14653961.405354152</v>
          </cell>
          <cell r="AR276">
            <v>67662942.387243181</v>
          </cell>
          <cell r="AT276">
            <v>34753307971.742447</v>
          </cell>
        </row>
        <row r="277">
          <cell r="F277" t="str">
            <v>B1</v>
          </cell>
          <cell r="G277">
            <v>3125300.6586563438</v>
          </cell>
          <cell r="I277">
            <v>1718468.138366028</v>
          </cell>
          <cell r="K277">
            <v>4783086749.5493774</v>
          </cell>
          <cell r="L277">
            <v>2860373425.0965343</v>
          </cell>
          <cell r="M277">
            <v>2397800561.7975707</v>
          </cell>
          <cell r="N277">
            <v>3320622376.8521228</v>
          </cell>
          <cell r="O277">
            <v>13361883113.295609</v>
          </cell>
          <cell r="X277" t="str">
            <v>B1</v>
          </cell>
          <cell r="Y277">
            <v>4783086749.5493774</v>
          </cell>
          <cell r="Z277">
            <v>2860373425.0965343</v>
          </cell>
          <cell r="AA277">
            <v>2397800561.7975707</v>
          </cell>
          <cell r="AB277">
            <v>3320622376.8521228</v>
          </cell>
          <cell r="AD277">
            <v>13361883113.295609</v>
          </cell>
          <cell r="AI277">
            <v>1341050547.3746281</v>
          </cell>
          <cell r="AK277">
            <v>0</v>
          </cell>
          <cell r="AL277">
            <v>4523274351.8915396</v>
          </cell>
          <cell r="AM277">
            <v>4523274351.8915396</v>
          </cell>
          <cell r="AQ277">
            <v>177289947.11975747</v>
          </cell>
          <cell r="AR277">
            <v>630953658.48390877</v>
          </cell>
          <cell r="AT277">
            <v>14170126718.899273</v>
          </cell>
        </row>
        <row r="278">
          <cell r="F278" t="str">
            <v>B2</v>
          </cell>
          <cell r="G278">
            <v>1624747.1676052297</v>
          </cell>
          <cell r="I278">
            <v>962196.18700447795</v>
          </cell>
          <cell r="K278">
            <v>2678122293.7912779</v>
          </cell>
          <cell r="L278">
            <v>1601566151.6155541</v>
          </cell>
          <cell r="M278">
            <v>1342564640.1291623</v>
          </cell>
          <cell r="N278">
            <v>1859266470.0358362</v>
          </cell>
          <cell r="O278">
            <v>7481519555.5718298</v>
          </cell>
          <cell r="X278" t="str">
            <v>B2</v>
          </cell>
          <cell r="Y278">
            <v>1355774260.4561548</v>
          </cell>
          <cell r="Z278">
            <v>810777823.63116193</v>
          </cell>
          <cell r="AA278">
            <v>1342564640.1291623</v>
          </cell>
          <cell r="AB278">
            <v>1859266470.0358362</v>
          </cell>
          <cell r="AD278">
            <v>5368383194.2523155</v>
          </cell>
          <cell r="AI278">
            <v>1202869013.3893309</v>
          </cell>
          <cell r="AK278">
            <v>0</v>
          </cell>
          <cell r="AL278">
            <v>2351510460.6597362</v>
          </cell>
          <cell r="AM278">
            <v>2351510460.6597362</v>
          </cell>
          <cell r="AQ278">
            <v>413100817.43552881</v>
          </cell>
          <cell r="AR278">
            <v>802812746.87929928</v>
          </cell>
          <cell r="AT278">
            <v>6584296758.5671434</v>
          </cell>
        </row>
        <row r="279">
          <cell r="F279" t="str">
            <v>B3</v>
          </cell>
          <cell r="G279">
            <v>2477842.1480294638</v>
          </cell>
          <cell r="I279">
            <v>1572613.6215061664</v>
          </cell>
          <cell r="K279">
            <v>4377123559.7880211</v>
          </cell>
          <cell r="L279">
            <v>2617600006.933002</v>
          </cell>
          <cell r="M279">
            <v>2194287889.8664961</v>
          </cell>
          <cell r="N279">
            <v>3038785453.8176785</v>
          </cell>
          <cell r="O279">
            <v>12227796910.405201</v>
          </cell>
          <cell r="X279" t="str">
            <v>B3</v>
          </cell>
          <cell r="Y279">
            <v>2628411019.2796559</v>
          </cell>
          <cell r="Z279">
            <v>1571837899.5502703</v>
          </cell>
          <cell r="AA279">
            <v>2194287889.8664961</v>
          </cell>
          <cell r="AB279">
            <v>3038785453.8176785</v>
          </cell>
          <cell r="AD279">
            <v>9433322262.5141029</v>
          </cell>
          <cell r="AI279">
            <v>2660254080.5569263</v>
          </cell>
          <cell r="AK279">
            <v>0</v>
          </cell>
          <cell r="AL279">
            <v>3586202116.3225121</v>
          </cell>
          <cell r="AM279">
            <v>3586202116.3225121</v>
          </cell>
          <cell r="AQ279">
            <v>1463278306.8852677</v>
          </cell>
          <cell r="AR279">
            <v>1935202960.6021764</v>
          </cell>
          <cell r="AT279">
            <v>12831803530.001547</v>
          </cell>
        </row>
        <row r="280">
          <cell r="F280" t="str">
            <v>B4</v>
          </cell>
          <cell r="G280">
            <v>3310000.7821198865</v>
          </cell>
          <cell r="I280">
            <v>2468233.8104889439</v>
          </cell>
          <cell r="K280">
            <v>6869941996.6928988</v>
          </cell>
          <cell r="L280">
            <v>4108351060.3578963</v>
          </cell>
          <cell r="M280">
            <v>3443958188.870163</v>
          </cell>
          <cell r="N280">
            <v>4769406100.3689299</v>
          </cell>
          <cell r="O280">
            <v>19191657346.289883</v>
          </cell>
          <cell r="X280" t="str">
            <v>B4</v>
          </cell>
          <cell r="Y280">
            <v>1306330327.3456621</v>
          </cell>
          <cell r="Z280">
            <v>781209446.61712861</v>
          </cell>
          <cell r="AA280">
            <v>3418232532.4111972</v>
          </cell>
          <cell r="AB280">
            <v>4769406100.3689299</v>
          </cell>
          <cell r="AD280">
            <v>10275178406.742916</v>
          </cell>
          <cell r="AI280">
            <v>2955128596.8830352</v>
          </cell>
          <cell r="AK280">
            <v>0</v>
          </cell>
          <cell r="AL280">
            <v>4790592419.015687</v>
          </cell>
          <cell r="AM280">
            <v>4790592419.015687</v>
          </cell>
          <cell r="AQ280">
            <v>2844560067.7540421</v>
          </cell>
          <cell r="AR280">
            <v>4543934225.7947464</v>
          </cell>
          <cell r="AT280">
            <v>17663672700.291706</v>
          </cell>
        </row>
        <row r="281">
          <cell r="F281" t="str">
            <v>C1</v>
          </cell>
          <cell r="G281">
            <v>5536269.3273009723</v>
          </cell>
          <cell r="I281">
            <v>0</v>
          </cell>
          <cell r="K281">
            <v>0</v>
          </cell>
          <cell r="L281">
            <v>0</v>
          </cell>
          <cell r="M281">
            <v>0</v>
          </cell>
          <cell r="N281">
            <v>0</v>
          </cell>
          <cell r="O281">
            <v>0</v>
          </cell>
          <cell r="X281" t="str">
            <v>C1</v>
          </cell>
          <cell r="Y281">
            <v>0</v>
          </cell>
          <cell r="Z281">
            <v>0</v>
          </cell>
          <cell r="AA281">
            <v>25725656.4589656</v>
          </cell>
          <cell r="AB281">
            <v>0</v>
          </cell>
          <cell r="AD281">
            <v>25725656.4589656</v>
          </cell>
          <cell r="AI281">
            <v>915966253.03382969</v>
          </cell>
          <cell r="AK281">
            <v>895409696.36851132</v>
          </cell>
          <cell r="AL281">
            <v>0</v>
          </cell>
          <cell r="AM281">
            <v>895409696.36851132</v>
          </cell>
          <cell r="AQ281">
            <v>409949658.66801286</v>
          </cell>
          <cell r="AR281">
            <v>392480223.54833072</v>
          </cell>
          <cell r="AT281">
            <v>828155538.67530906</v>
          </cell>
        </row>
        <row r="282">
          <cell r="F282" t="str">
            <v>C2</v>
          </cell>
          <cell r="G282">
            <v>5001621.4291099487</v>
          </cell>
          <cell r="I282">
            <v>0</v>
          </cell>
          <cell r="K282">
            <v>0</v>
          </cell>
          <cell r="L282">
            <v>0</v>
          </cell>
          <cell r="M282">
            <v>0</v>
          </cell>
          <cell r="N282">
            <v>0</v>
          </cell>
          <cell r="O282">
            <v>0</v>
          </cell>
          <cell r="X282" t="str">
            <v>C2</v>
          </cell>
          <cell r="Y282">
            <v>8634672243.1907215</v>
          </cell>
          <cell r="Z282">
            <v>5163692049.1078911</v>
          </cell>
          <cell r="AA282">
            <v>0</v>
          </cell>
          <cell r="AB282">
            <v>0</v>
          </cell>
          <cell r="AD282">
            <v>13798364292.298615</v>
          </cell>
          <cell r="AI282">
            <v>930550942.69026601</v>
          </cell>
          <cell r="AK282">
            <v>808938304.91677427</v>
          </cell>
          <cell r="AL282">
            <v>0</v>
          </cell>
          <cell r="AM282">
            <v>808938304.91677427</v>
          </cell>
          <cell r="AQ282">
            <v>610184044.87330019</v>
          </cell>
          <cell r="AR282">
            <v>526478448.51618242</v>
          </cell>
          <cell r="AT282">
            <v>14935026785.688099</v>
          </cell>
        </row>
        <row r="284">
          <cell r="F284" t="str">
            <v>EC</v>
          </cell>
          <cell r="G284">
            <v>3067080.7294586683</v>
          </cell>
          <cell r="I284">
            <v>1269684.1583879907</v>
          </cell>
          <cell r="K284">
            <v>3533966873.4695024</v>
          </cell>
          <cell r="L284">
            <v>2113376875.5074306</v>
          </cell>
          <cell r="M284">
            <v>1771606537.4263813</v>
          </cell>
          <cell r="N284">
            <v>2453430199.6932292</v>
          </cell>
          <cell r="O284">
            <v>9872380486.0965462</v>
          </cell>
          <cell r="X284" t="str">
            <v>EC</v>
          </cell>
          <cell r="Y284">
            <v>3533966873.4695039</v>
          </cell>
          <cell r="Z284">
            <v>2113376875.507431</v>
          </cell>
          <cell r="AA284">
            <v>1771606537.4263813</v>
          </cell>
          <cell r="AB284">
            <v>2453430199.6932292</v>
          </cell>
          <cell r="AD284">
            <v>9872380486.0965481</v>
          </cell>
          <cell r="AI284">
            <v>1773002554.5796511</v>
          </cell>
          <cell r="AK284">
            <v>302783727.11543983</v>
          </cell>
          <cell r="AL284">
            <v>2709499489.4636321</v>
          </cell>
          <cell r="AM284">
            <v>3012283216.5790715</v>
          </cell>
          <cell r="AQ284">
            <v>1281063130.0739348</v>
          </cell>
          <cell r="AR284">
            <v>1637698804.8388288</v>
          </cell>
          <cell r="AT284">
            <v>12791142421.009306</v>
          </cell>
        </row>
        <row r="285">
          <cell r="F285" t="str">
            <v>FS</v>
          </cell>
          <cell r="G285">
            <v>1785399.6784078018</v>
          </cell>
          <cell r="I285">
            <v>643619.67259677919</v>
          </cell>
          <cell r="K285">
            <v>1791414492.3711443</v>
          </cell>
          <cell r="L285">
            <v>1071298656.2064703</v>
          </cell>
          <cell r="M285">
            <v>898050756.99798298</v>
          </cell>
          <cell r="N285">
            <v>1243676178.3894553</v>
          </cell>
          <cell r="O285">
            <v>5004440083.9650517</v>
          </cell>
          <cell r="X285" t="str">
            <v>FS</v>
          </cell>
          <cell r="Y285">
            <v>1791414492.3711443</v>
          </cell>
          <cell r="Z285">
            <v>1071298656.2064703</v>
          </cell>
          <cell r="AA285">
            <v>898050756.99798298</v>
          </cell>
          <cell r="AB285">
            <v>1243676178.3894553</v>
          </cell>
          <cell r="AD285">
            <v>5004440083.9650517</v>
          </cell>
          <cell r="AI285">
            <v>860978070.39106226</v>
          </cell>
          <cell r="AK285">
            <v>168410540.97595313</v>
          </cell>
          <cell r="AL285">
            <v>1507043588.9728856</v>
          </cell>
          <cell r="AM285">
            <v>1675454129.9488385</v>
          </cell>
          <cell r="AQ285">
            <v>399987274.95675164</v>
          </cell>
          <cell r="AR285">
            <v>574908120.02349019</v>
          </cell>
          <cell r="AT285">
            <v>5979335478.9452963</v>
          </cell>
        </row>
        <row r="286">
          <cell r="F286" t="str">
            <v>GT</v>
          </cell>
          <cell r="G286">
            <v>6710182.2885011053</v>
          </cell>
          <cell r="I286">
            <v>2972510.963487729</v>
          </cell>
          <cell r="K286">
            <v>8273518423.1388254</v>
          </cell>
          <cell r="L286">
            <v>4947715454.2142563</v>
          </cell>
          <cell r="M286">
            <v>4147582546.9638028</v>
          </cell>
          <cell r="N286">
            <v>5743828588.0475349</v>
          </cell>
          <cell r="O286">
            <v>23112645012.364422</v>
          </cell>
          <cell r="X286" t="str">
            <v>GT</v>
          </cell>
          <cell r="Y286">
            <v>8273518423.1388254</v>
          </cell>
          <cell r="Z286">
            <v>4947715454.2142563</v>
          </cell>
          <cell r="AA286">
            <v>4147582546.9638028</v>
          </cell>
          <cell r="AB286">
            <v>5743828588.0475349</v>
          </cell>
          <cell r="AD286">
            <v>23112645012.364422</v>
          </cell>
          <cell r="AI286">
            <v>1077073958.5096905</v>
          </cell>
          <cell r="AK286">
            <v>962610742.6734581</v>
          </cell>
          <cell r="AL286">
            <v>8614047196.9008389</v>
          </cell>
          <cell r="AM286">
            <v>9576657939.574297</v>
          </cell>
          <cell r="AQ286">
            <v>57299141.062700212</v>
          </cell>
          <cell r="AR286">
            <v>110780886.46667022</v>
          </cell>
          <cell r="AT286">
            <v>23280725039.893795</v>
          </cell>
        </row>
        <row r="287">
          <cell r="F287" t="str">
            <v>KZN</v>
          </cell>
          <cell r="G287">
            <v>5193974.6612585429</v>
          </cell>
          <cell r="I287">
            <v>2023581.3575146545</v>
          </cell>
          <cell r="K287">
            <v>5632321578.5464296</v>
          </cell>
          <cell r="L287">
            <v>3368231397.0972342</v>
          </cell>
          <cell r="M287">
            <v>2823528936.943397</v>
          </cell>
          <cell r="N287">
            <v>3910197336.2934232</v>
          </cell>
          <cell r="O287">
            <v>15734279248.880486</v>
          </cell>
          <cell r="X287" t="str">
            <v>KZN</v>
          </cell>
          <cell r="Y287">
            <v>5632321578.5464268</v>
          </cell>
          <cell r="Z287">
            <v>3368231397.0972347</v>
          </cell>
          <cell r="AA287">
            <v>2823528936.943397</v>
          </cell>
          <cell r="AB287">
            <v>3910197336.2934232</v>
          </cell>
          <cell r="AD287">
            <v>15734279248.880486</v>
          </cell>
          <cell r="AI287">
            <v>2310785993.2597189</v>
          </cell>
          <cell r="AK287">
            <v>523403443.39650935</v>
          </cell>
          <cell r="AL287">
            <v>4683743661.4473629</v>
          </cell>
          <cell r="AM287">
            <v>5207147104.8438711</v>
          </cell>
          <cell r="AQ287">
            <v>1565396628.6706035</v>
          </cell>
          <cell r="AR287">
            <v>2059468212.1174085</v>
          </cell>
          <cell r="AT287">
            <v>19359144089.668495</v>
          </cell>
        </row>
        <row r="288">
          <cell r="F288" t="str">
            <v>LIM</v>
          </cell>
          <cell r="G288">
            <v>3611908.5822254424</v>
          </cell>
          <cell r="I288">
            <v>1267020.692567134</v>
          </cell>
          <cell r="K288">
            <v>3526553533.7681756</v>
          </cell>
          <cell r="L288">
            <v>2108943562.6734354</v>
          </cell>
          <cell r="M288">
            <v>1767890169.5176632</v>
          </cell>
          <cell r="N288">
            <v>2448283543.7807574</v>
          </cell>
          <cell r="O288">
            <v>9851670809.7400284</v>
          </cell>
          <cell r="X288" t="str">
            <v>LIM</v>
          </cell>
          <cell r="Y288">
            <v>3526553533.7681761</v>
          </cell>
          <cell r="Z288">
            <v>2108943562.6734352</v>
          </cell>
          <cell r="AA288">
            <v>1767890169.5176632</v>
          </cell>
          <cell r="AB288">
            <v>2448283543.7807574</v>
          </cell>
          <cell r="AD288">
            <v>9851670809.7400303</v>
          </cell>
          <cell r="AI288">
            <v>1426527035.6607358</v>
          </cell>
          <cell r="AK288">
            <v>292086401.1232996</v>
          </cell>
          <cell r="AL288">
            <v>2613773079.0965409</v>
          </cell>
          <cell r="AM288">
            <v>2905859480.21984</v>
          </cell>
          <cell r="AQ288">
            <v>1134494892.7134326</v>
          </cell>
          <cell r="AR288">
            <v>2211182934.4571905</v>
          </cell>
          <cell r="AT288">
            <v>13197348636.910652</v>
          </cell>
        </row>
        <row r="289">
          <cell r="F289" t="str">
            <v>MP</v>
          </cell>
          <cell r="G289">
            <v>2909351.3677787865</v>
          </cell>
          <cell r="I289">
            <v>877035.40099124971</v>
          </cell>
          <cell r="K289">
            <v>2441090592.0872321</v>
          </cell>
          <cell r="L289">
            <v>1459816855.4056251</v>
          </cell>
          <cell r="M289">
            <v>1223738706.7372284</v>
          </cell>
          <cell r="N289">
            <v>1694708975.2808135</v>
          </cell>
          <cell r="O289">
            <v>6819355129.5108995</v>
          </cell>
          <cell r="X289" t="str">
            <v>MP</v>
          </cell>
          <cell r="Y289">
            <v>2441090592.0872321</v>
          </cell>
          <cell r="Z289">
            <v>1459816855.4056251</v>
          </cell>
          <cell r="AA289">
            <v>1223738706.7372284</v>
          </cell>
          <cell r="AB289">
            <v>1694708975.2808135</v>
          </cell>
          <cell r="AD289">
            <v>6819355129.5108995</v>
          </cell>
          <cell r="AI289">
            <v>1008058966.8930948</v>
          </cell>
          <cell r="AK289">
            <v>235272280.9208172</v>
          </cell>
          <cell r="AL289">
            <v>2105364548.8578572</v>
          </cell>
          <cell r="AM289">
            <v>2340636829.7786746</v>
          </cell>
          <cell r="AQ289">
            <v>473911568.1145758</v>
          </cell>
          <cell r="AR289">
            <v>985361161.35963166</v>
          </cell>
          <cell r="AT289">
            <v>8278627858.9851065</v>
          </cell>
        </row>
        <row r="290">
          <cell r="F290" t="str">
            <v>NC</v>
          </cell>
          <cell r="G290">
            <v>794374.93371350656</v>
          </cell>
          <cell r="I290">
            <v>222205.16002788904</v>
          </cell>
          <cell r="K290">
            <v>618473239.55709934</v>
          </cell>
          <cell r="L290">
            <v>369858317.69184542</v>
          </cell>
          <cell r="M290">
            <v>310045700.38511002</v>
          </cell>
          <cell r="N290">
            <v>429370443.45913488</v>
          </cell>
          <cell r="O290">
            <v>1727747701.0931895</v>
          </cell>
          <cell r="X290" t="str">
            <v>NC</v>
          </cell>
          <cell r="Y290">
            <v>618473239.55709934</v>
          </cell>
          <cell r="Z290">
            <v>369858317.69184542</v>
          </cell>
          <cell r="AA290">
            <v>310045700.38511002</v>
          </cell>
          <cell r="AB290">
            <v>429370443.45913488</v>
          </cell>
          <cell r="AD290">
            <v>1727747701.0931895</v>
          </cell>
          <cell r="AI290">
            <v>766262514.0170244</v>
          </cell>
          <cell r="AK290">
            <v>64239199.373085231</v>
          </cell>
          <cell r="AL290">
            <v>574852815.12029874</v>
          </cell>
          <cell r="AM290">
            <v>639092014.49338388</v>
          </cell>
          <cell r="AQ290">
            <v>332891014.3823778</v>
          </cell>
          <cell r="AR290">
            <v>245196988.73530897</v>
          </cell>
          <cell r="AT290">
            <v>2305835704.2108765</v>
          </cell>
        </row>
        <row r="291">
          <cell r="F291" t="str">
            <v>NW</v>
          </cell>
          <cell r="G291">
            <v>2913940.2067215554</v>
          </cell>
          <cell r="I291">
            <v>887725.11375902244</v>
          </cell>
          <cell r="K291">
            <v>2470843732.313992</v>
          </cell>
          <cell r="L291">
            <v>1477609777.858017</v>
          </cell>
          <cell r="M291">
            <v>1238654199.6158991</v>
          </cell>
          <cell r="N291">
            <v>1715364871.4399002</v>
          </cell>
          <cell r="O291">
            <v>6902472581.227807</v>
          </cell>
          <cell r="X291" t="str">
            <v>NW</v>
          </cell>
          <cell r="Y291">
            <v>2470843732.313992</v>
          </cell>
          <cell r="Z291">
            <v>1477609777.858017</v>
          </cell>
          <cell r="AA291">
            <v>1238654199.6158991</v>
          </cell>
          <cell r="AB291">
            <v>1715364871.4399002</v>
          </cell>
          <cell r="AD291">
            <v>6902472581.227809</v>
          </cell>
          <cell r="AI291">
            <v>1041694683.5541624</v>
          </cell>
          <cell r="AK291">
            <v>235643369.34169358</v>
          </cell>
          <cell r="AL291">
            <v>2108685281.766753</v>
          </cell>
          <cell r="AM291">
            <v>2344328651.1084471</v>
          </cell>
          <cell r="AQ291">
            <v>560091729.28081942</v>
          </cell>
          <cell r="AR291">
            <v>957955684.13997471</v>
          </cell>
          <cell r="AT291">
            <v>8420519994.6486015</v>
          </cell>
        </row>
        <row r="292">
          <cell r="F292" t="str">
            <v>WC</v>
          </cell>
          <cell r="G292">
            <v>2993153.2770562205</v>
          </cell>
          <cell r="I292">
            <v>1017155.9314009218</v>
          </cell>
          <cell r="K292">
            <v>2831094129.1790457</v>
          </cell>
          <cell r="L292">
            <v>1693046109.1498044</v>
          </cell>
          <cell r="M292">
            <v>1419250674.0729439</v>
          </cell>
          <cell r="N292">
            <v>1965466028.2321451</v>
          </cell>
          <cell r="O292">
            <v>7908856940.6339388</v>
          </cell>
          <cell r="X292" t="str">
            <v>WC</v>
          </cell>
          <cell r="Y292">
            <v>2831094129.1790457</v>
          </cell>
          <cell r="Z292">
            <v>1693046109.1498044</v>
          </cell>
          <cell r="AA292">
            <v>1419250674.0729439</v>
          </cell>
          <cell r="AB292">
            <v>1965466028.2321451</v>
          </cell>
          <cell r="AD292">
            <v>7908856940.6339388</v>
          </cell>
          <cell r="AI292">
            <v>1072182989.1975027</v>
          </cell>
          <cell r="AK292">
            <v>359921381.3715328</v>
          </cell>
          <cell r="AL292">
            <v>3220803206.1822286</v>
          </cell>
          <cell r="AM292">
            <v>3580724587.553761</v>
          </cell>
          <cell r="AQ292">
            <v>127881424.88606793</v>
          </cell>
          <cell r="AR292">
            <v>116972414.07338175</v>
          </cell>
          <cell r="AT292">
            <v>8153710779.5933867</v>
          </cell>
        </row>
      </sheetData>
      <sheetData sheetId="11">
        <row r="4">
          <cell r="B4" t="str">
            <v>BUF</v>
          </cell>
          <cell r="C4" t="str">
            <v xml:space="preserve"> Buffalo City</v>
          </cell>
          <cell r="D4">
            <v>1</v>
          </cell>
          <cell r="E4" t="str">
            <v>A</v>
          </cell>
          <cell r="F4" t="str">
            <v>A</v>
          </cell>
          <cell r="G4">
            <v>270390.17140769679</v>
          </cell>
          <cell r="H4">
            <v>0.60931262124597252</v>
          </cell>
          <cell r="I4">
            <v>163928.38337907367</v>
          </cell>
          <cell r="K4">
            <v>497465633.57102627</v>
          </cell>
          <cell r="L4">
            <v>281861479.73304778</v>
          </cell>
          <cell r="M4">
            <v>236279504.11061704</v>
          </cell>
          <cell r="N4">
            <v>339913717.56046718</v>
          </cell>
          <cell r="O4">
            <v>1355520334.9751582</v>
          </cell>
          <cell r="Q4">
            <v>1</v>
          </cell>
          <cell r="R4">
            <v>1</v>
          </cell>
          <cell r="S4">
            <v>1</v>
          </cell>
          <cell r="U4">
            <v>0</v>
          </cell>
          <cell r="V4">
            <v>0</v>
          </cell>
          <cell r="W4">
            <v>0</v>
          </cell>
          <cell r="Y4">
            <v>497465633.57102627</v>
          </cell>
          <cell r="Z4">
            <v>281861479.73304778</v>
          </cell>
          <cell r="AA4">
            <v>236279504.11061704</v>
          </cell>
          <cell r="AB4">
            <v>339913717.56046718</v>
          </cell>
          <cell r="AD4">
            <v>1355520334.9751582</v>
          </cell>
          <cell r="AF4">
            <v>9944790.1524440851</v>
          </cell>
          <cell r="AG4">
            <v>100</v>
          </cell>
          <cell r="AH4">
            <v>76356660.795662165</v>
          </cell>
          <cell r="AI4">
            <v>86301450.948106244</v>
          </cell>
          <cell r="AK4">
            <v>45174755.034073256</v>
          </cell>
          <cell r="AL4">
            <v>360733966.32801449</v>
          </cell>
          <cell r="AM4">
            <v>405908721.36208773</v>
          </cell>
          <cell r="AO4">
            <v>0.15552210414365941</v>
          </cell>
          <cell r="AQ4">
            <v>13421783.242100293</v>
          </cell>
          <cell r="AR4">
            <v>63127778.436494239</v>
          </cell>
          <cell r="AT4">
            <v>1432069896.6537528</v>
          </cell>
          <cell r="AU4">
            <v>1432070000</v>
          </cell>
        </row>
        <row r="5">
          <cell r="B5" t="str">
            <v>NMA</v>
          </cell>
          <cell r="C5" t="str">
            <v xml:space="preserve"> Nelson Mandela Bay</v>
          </cell>
          <cell r="D5">
            <v>2</v>
          </cell>
          <cell r="E5" t="str">
            <v>A</v>
          </cell>
          <cell r="F5" t="str">
            <v>A</v>
          </cell>
          <cell r="G5">
            <v>406719.64795965352</v>
          </cell>
          <cell r="H5">
            <v>0.55036859075317879</v>
          </cell>
          <cell r="I5">
            <v>222726.49088178758</v>
          </cell>
          <cell r="K5">
            <v>675897441.40491486</v>
          </cell>
          <cell r="L5">
            <v>382960028.04175627</v>
          </cell>
          <cell r="M5">
            <v>321028632.94975066</v>
          </cell>
          <cell r="N5">
            <v>461834539.90244383</v>
          </cell>
          <cell r="O5">
            <v>1841720642.2988658</v>
          </cell>
          <cell r="Q5">
            <v>1</v>
          </cell>
          <cell r="R5">
            <v>1</v>
          </cell>
          <cell r="S5">
            <v>1</v>
          </cell>
          <cell r="U5">
            <v>0</v>
          </cell>
          <cell r="V5">
            <v>0</v>
          </cell>
          <cell r="W5">
            <v>0</v>
          </cell>
          <cell r="Y5">
            <v>675897441.40491486</v>
          </cell>
          <cell r="Z5">
            <v>382960028.04175627</v>
          </cell>
          <cell r="AA5">
            <v>321028632.94975066</v>
          </cell>
          <cell r="AB5">
            <v>461834539.90244383</v>
          </cell>
          <cell r="AD5">
            <v>1841720642.2988658</v>
          </cell>
          <cell r="AF5">
            <v>9944790.1524440851</v>
          </cell>
          <cell r="AG5">
            <v>120</v>
          </cell>
          <cell r="AH5">
            <v>91627992.954794601</v>
          </cell>
          <cell r="AI5">
            <v>101572783.10723868</v>
          </cell>
          <cell r="AK5">
            <v>67951658.037222758</v>
          </cell>
          <cell r="AL5">
            <v>542614367.33511078</v>
          </cell>
          <cell r="AM5">
            <v>610566025.37233353</v>
          </cell>
          <cell r="AO5">
            <v>0</v>
          </cell>
          <cell r="AQ5">
            <v>0</v>
          </cell>
          <cell r="AR5">
            <v>0</v>
          </cell>
          <cell r="AT5">
            <v>1841720642.2988658</v>
          </cell>
          <cell r="AU5">
            <v>1841721000</v>
          </cell>
        </row>
        <row r="6">
          <cell r="B6" t="str">
            <v>EC101</v>
          </cell>
          <cell r="C6" t="str">
            <v xml:space="preserve"> Dr Beyers Naude</v>
          </cell>
          <cell r="D6">
            <v>3</v>
          </cell>
          <cell r="E6" t="str">
            <v>B3</v>
          </cell>
          <cell r="F6" t="str">
            <v>B</v>
          </cell>
          <cell r="G6">
            <v>21454.650966708374</v>
          </cell>
          <cell r="H6">
            <v>0.60014500638487955</v>
          </cell>
          <cell r="I6">
            <v>12811.522133193557</v>
          </cell>
          <cell r="K6">
            <v>38878514.163471848</v>
          </cell>
          <cell r="L6">
            <v>22028366.971351478</v>
          </cell>
          <cell r="M6">
            <v>18465991.270914916</v>
          </cell>
          <cell r="N6">
            <v>26565333.142045394</v>
          </cell>
          <cell r="O6">
            <v>105938205.54778363</v>
          </cell>
          <cell r="Q6">
            <v>1</v>
          </cell>
          <cell r="R6">
            <v>1</v>
          </cell>
          <cell r="S6">
            <v>1</v>
          </cell>
          <cell r="U6">
            <v>0</v>
          </cell>
          <cell r="V6">
            <v>0</v>
          </cell>
          <cell r="W6">
            <v>0</v>
          </cell>
          <cell r="Y6">
            <v>38878514.163471848</v>
          </cell>
          <cell r="Z6">
            <v>22028366.971351478</v>
          </cell>
          <cell r="AA6">
            <v>18465991.270914916</v>
          </cell>
          <cell r="AB6">
            <v>26565333.142045394</v>
          </cell>
          <cell r="AD6">
            <v>105938205.54778363</v>
          </cell>
          <cell r="AF6">
            <v>9944790.1524440851</v>
          </cell>
          <cell r="AG6">
            <v>24</v>
          </cell>
          <cell r="AH6">
            <v>18325598.590958919</v>
          </cell>
          <cell r="AI6">
            <v>28270388.743403003</v>
          </cell>
          <cell r="AK6">
            <v>0</v>
          </cell>
          <cell r="AL6">
            <v>28623160.742534209</v>
          </cell>
          <cell r="AM6">
            <v>28623160.742534209</v>
          </cell>
          <cell r="AO6">
            <v>0.39804516226945896</v>
          </cell>
          <cell r="AQ6">
            <v>11252891.474788534</v>
          </cell>
          <cell r="AR6">
            <v>11393310.662426837</v>
          </cell>
          <cell r="AT6">
            <v>128584407.68499899</v>
          </cell>
          <cell r="AU6">
            <v>128584000</v>
          </cell>
        </row>
        <row r="7">
          <cell r="B7" t="str">
            <v>EC102</v>
          </cell>
          <cell r="C7" t="str">
            <v xml:space="preserve"> Blue Crane Route</v>
          </cell>
          <cell r="D7">
            <v>4</v>
          </cell>
          <cell r="E7" t="str">
            <v>B3</v>
          </cell>
          <cell r="F7" t="str">
            <v>B</v>
          </cell>
          <cell r="G7">
            <v>9933.5753596172854</v>
          </cell>
          <cell r="H7">
            <v>0.6602733769000485</v>
          </cell>
          <cell r="I7">
            <v>6526.0809706486907</v>
          </cell>
          <cell r="K7">
            <v>19804386.146432295</v>
          </cell>
          <cell r="L7">
            <v>11221063.74337332</v>
          </cell>
          <cell r="M7">
            <v>9406419.7044198327</v>
          </cell>
          <cell r="N7">
            <v>13532155.921431459</v>
          </cell>
          <cell r="O7">
            <v>53964025.515656911</v>
          </cell>
          <cell r="Q7">
            <v>1</v>
          </cell>
          <cell r="R7">
            <v>1</v>
          </cell>
          <cell r="S7">
            <v>1</v>
          </cell>
          <cell r="U7">
            <v>0</v>
          </cell>
          <cell r="V7">
            <v>0</v>
          </cell>
          <cell r="W7">
            <v>0</v>
          </cell>
          <cell r="Y7">
            <v>19804386.146432295</v>
          </cell>
          <cell r="Z7">
            <v>11221063.74337332</v>
          </cell>
          <cell r="AA7">
            <v>9406419.7044198327</v>
          </cell>
          <cell r="AB7">
            <v>13532155.921431459</v>
          </cell>
          <cell r="AD7">
            <v>53964025.515656911</v>
          </cell>
          <cell r="AF7">
            <v>9944790.1524440851</v>
          </cell>
          <cell r="AG7">
            <v>11</v>
          </cell>
          <cell r="AH7">
            <v>8399232.6875228379</v>
          </cell>
          <cell r="AI7">
            <v>18344022.839966923</v>
          </cell>
          <cell r="AK7">
            <v>0</v>
          </cell>
          <cell r="AL7">
            <v>13252619.430052899</v>
          </cell>
          <cell r="AM7">
            <v>13252619.430052899</v>
          </cell>
          <cell r="AO7">
            <v>0.63230606847506587</v>
          </cell>
          <cell r="AQ7">
            <v>11599036.961956298</v>
          </cell>
          <cell r="AR7">
            <v>8379711.6888130167</v>
          </cell>
          <cell r="AT7">
            <v>73942774.166426226</v>
          </cell>
          <cell r="AU7">
            <v>73943000</v>
          </cell>
        </row>
        <row r="8">
          <cell r="B8" t="str">
            <v>EC104</v>
          </cell>
          <cell r="C8" t="str">
            <v xml:space="preserve"> Makana</v>
          </cell>
          <cell r="D8">
            <v>5</v>
          </cell>
          <cell r="E8" t="str">
            <v>B2</v>
          </cell>
          <cell r="F8" t="str">
            <v>B</v>
          </cell>
          <cell r="G8">
            <v>24116.790313579899</v>
          </cell>
          <cell r="H8">
            <v>0.57370065052748331</v>
          </cell>
          <cell r="I8">
            <v>13766.639200078018</v>
          </cell>
          <cell r="K8">
            <v>41776962.29684636</v>
          </cell>
          <cell r="L8">
            <v>23670612.836534023</v>
          </cell>
          <cell r="M8">
            <v>19842656.997003302</v>
          </cell>
          <cell r="N8">
            <v>28545816.242152572</v>
          </cell>
          <cell r="O8">
            <v>113836048.37253626</v>
          </cell>
          <cell r="Q8">
            <v>1</v>
          </cell>
          <cell r="R8">
            <v>1</v>
          </cell>
          <cell r="S8">
            <v>1</v>
          </cell>
          <cell r="U8">
            <v>0</v>
          </cell>
          <cell r="V8">
            <v>0</v>
          </cell>
          <cell r="W8">
            <v>0</v>
          </cell>
          <cell r="Y8">
            <v>41776962.29684636</v>
          </cell>
          <cell r="Z8">
            <v>23670612.836534023</v>
          </cell>
          <cell r="AA8">
            <v>19842656.997003302</v>
          </cell>
          <cell r="AB8">
            <v>28545816.242152572</v>
          </cell>
          <cell r="AD8">
            <v>113836048.37253626</v>
          </cell>
          <cell r="AF8">
            <v>9944790.1524440851</v>
          </cell>
          <cell r="AG8">
            <v>27</v>
          </cell>
          <cell r="AH8">
            <v>20616298.414828785</v>
          </cell>
          <cell r="AI8">
            <v>30561088.567272872</v>
          </cell>
          <cell r="AK8">
            <v>0</v>
          </cell>
          <cell r="AL8">
            <v>32174784.237261202</v>
          </cell>
          <cell r="AM8">
            <v>32174784.237261202</v>
          </cell>
          <cell r="AO8">
            <v>0.36947335969755046</v>
          </cell>
          <cell r="AQ8">
            <v>11291508.068964707</v>
          </cell>
          <cell r="AR8">
            <v>11887725.629684685</v>
          </cell>
          <cell r="AT8">
            <v>137015282.07118565</v>
          </cell>
          <cell r="AU8">
            <v>137015000</v>
          </cell>
        </row>
        <row r="9">
          <cell r="B9" t="str">
            <v>EC105</v>
          </cell>
          <cell r="C9" t="str">
            <v xml:space="preserve"> Ndlambe</v>
          </cell>
          <cell r="D9">
            <v>6</v>
          </cell>
          <cell r="E9" t="str">
            <v>B3</v>
          </cell>
          <cell r="F9" t="str">
            <v>B</v>
          </cell>
          <cell r="G9">
            <v>22654.14264762868</v>
          </cell>
          <cell r="H9">
            <v>0.63962880973210456</v>
          </cell>
          <cell r="I9">
            <v>14417.79108571802</v>
          </cell>
          <cell r="K9">
            <v>43752981.816247195</v>
          </cell>
          <cell r="L9">
            <v>24790215.374143653</v>
          </cell>
          <cell r="M9">
            <v>20781200.045304678</v>
          </cell>
          <cell r="N9">
            <v>29896012.306933969</v>
          </cell>
          <cell r="O9">
            <v>119220409.54262951</v>
          </cell>
          <cell r="Q9">
            <v>1</v>
          </cell>
          <cell r="R9">
            <v>1</v>
          </cell>
          <cell r="S9">
            <v>1</v>
          </cell>
          <cell r="U9">
            <v>0</v>
          </cell>
          <cell r="V9">
            <v>0</v>
          </cell>
          <cell r="W9">
            <v>0</v>
          </cell>
          <cell r="Y9">
            <v>43752981.816247195</v>
          </cell>
          <cell r="Z9">
            <v>24790215.374143653</v>
          </cell>
          <cell r="AA9">
            <v>20781200.045304678</v>
          </cell>
          <cell r="AB9">
            <v>29896012.306933969</v>
          </cell>
          <cell r="AD9">
            <v>119220409.54262951</v>
          </cell>
          <cell r="AF9">
            <v>9944790.1524440851</v>
          </cell>
          <cell r="AG9">
            <v>20</v>
          </cell>
          <cell r="AH9">
            <v>15271332.159132434</v>
          </cell>
          <cell r="AI9">
            <v>25216122.311576519</v>
          </cell>
          <cell r="AK9">
            <v>0</v>
          </cell>
          <cell r="AL9">
            <v>30223431.156888191</v>
          </cell>
          <cell r="AM9">
            <v>30223431.156888191</v>
          </cell>
          <cell r="AO9">
            <v>0.48234328438596052</v>
          </cell>
          <cell r="AQ9">
            <v>12162827.255243918</v>
          </cell>
          <cell r="AR9">
            <v>14578069.049626421</v>
          </cell>
          <cell r="AT9">
            <v>145961305.84749985</v>
          </cell>
          <cell r="AU9">
            <v>145961000</v>
          </cell>
        </row>
        <row r="10">
          <cell r="B10" t="str">
            <v>EC106</v>
          </cell>
          <cell r="C10" t="str">
            <v xml:space="preserve"> Sundays River Valley</v>
          </cell>
          <cell r="D10">
            <v>7</v>
          </cell>
          <cell r="E10" t="str">
            <v>B3</v>
          </cell>
          <cell r="F10" t="str">
            <v>B</v>
          </cell>
          <cell r="G10">
            <v>19810.849328823737</v>
          </cell>
          <cell r="H10">
            <v>0.655336592548728</v>
          </cell>
          <cell r="I10">
            <v>12917.860622174365</v>
          </cell>
          <cell r="K10">
            <v>39201214.495796211</v>
          </cell>
          <cell r="L10">
            <v>22211207.326626606</v>
          </cell>
          <cell r="M10">
            <v>18619263.113937709</v>
          </cell>
          <cell r="N10">
            <v>26785831.327680789</v>
          </cell>
          <cell r="O10">
            <v>106817516.2640413</v>
          </cell>
          <cell r="Q10">
            <v>1</v>
          </cell>
          <cell r="R10">
            <v>1</v>
          </cell>
          <cell r="S10">
            <v>1</v>
          </cell>
          <cell r="U10">
            <v>0</v>
          </cell>
          <cell r="V10">
            <v>0</v>
          </cell>
          <cell r="W10">
            <v>0</v>
          </cell>
          <cell r="Y10">
            <v>39201214.495796211</v>
          </cell>
          <cell r="Z10">
            <v>22211207.326626606</v>
          </cell>
          <cell r="AA10">
            <v>18619263.113937709</v>
          </cell>
          <cell r="AB10">
            <v>26785831.327680789</v>
          </cell>
          <cell r="AD10">
            <v>106817516.2640413</v>
          </cell>
          <cell r="AF10">
            <v>9944790.1524440851</v>
          </cell>
          <cell r="AG10">
            <v>16</v>
          </cell>
          <cell r="AH10">
            <v>12217065.727305947</v>
          </cell>
          <cell r="AI10">
            <v>22161855.879750032</v>
          </cell>
          <cell r="AK10">
            <v>0</v>
          </cell>
          <cell r="AL10">
            <v>26430125.834484544</v>
          </cell>
          <cell r="AM10">
            <v>26430125.834484544</v>
          </cell>
          <cell r="AO10">
            <v>0.42414478183569992</v>
          </cell>
          <cell r="AQ10">
            <v>9399835.5271908008</v>
          </cell>
          <cell r="AR10">
            <v>11210199.955957543</v>
          </cell>
          <cell r="AT10">
            <v>127427551.74718964</v>
          </cell>
          <cell r="AU10">
            <v>127428000</v>
          </cell>
        </row>
        <row r="11">
          <cell r="B11" t="str">
            <v>EC108</v>
          </cell>
          <cell r="C11" t="str">
            <v xml:space="preserve"> Kouga</v>
          </cell>
          <cell r="D11">
            <v>8</v>
          </cell>
          <cell r="E11" t="str">
            <v>B3</v>
          </cell>
          <cell r="F11" t="str">
            <v>B</v>
          </cell>
          <cell r="G11">
            <v>42263.511783330054</v>
          </cell>
          <cell r="H11">
            <v>0.56467375881254867</v>
          </cell>
          <cell r="I11">
            <v>23745.770579014868</v>
          </cell>
          <cell r="K11">
            <v>72060155.552231357</v>
          </cell>
          <cell r="L11">
            <v>40828915.010559432</v>
          </cell>
          <cell r="M11">
            <v>34226158.896228954</v>
          </cell>
          <cell r="N11">
            <v>49238045.221162617</v>
          </cell>
          <cell r="O11">
            <v>196353274.68018234</v>
          </cell>
          <cell r="Q11">
            <v>1</v>
          </cell>
          <cell r="R11">
            <v>1</v>
          </cell>
          <cell r="S11">
            <v>1</v>
          </cell>
          <cell r="U11">
            <v>0</v>
          </cell>
          <cell r="V11">
            <v>0</v>
          </cell>
          <cell r="W11">
            <v>0</v>
          </cell>
          <cell r="Y11">
            <v>72060155.552231357</v>
          </cell>
          <cell r="Z11">
            <v>40828915.010559432</v>
          </cell>
          <cell r="AA11">
            <v>34226158.896228954</v>
          </cell>
          <cell r="AB11">
            <v>49238045.221162617</v>
          </cell>
          <cell r="AD11">
            <v>196353274.68018234</v>
          </cell>
          <cell r="AF11">
            <v>9944790.1524440851</v>
          </cell>
          <cell r="AG11">
            <v>30</v>
          </cell>
          <cell r="AH11">
            <v>22906998.23869865</v>
          </cell>
          <cell r="AI11">
            <v>32851788.391142733</v>
          </cell>
          <cell r="AK11">
            <v>0</v>
          </cell>
          <cell r="AL11">
            <v>56384757.467990741</v>
          </cell>
          <cell r="AM11">
            <v>56384757.467990741</v>
          </cell>
          <cell r="AO11">
            <v>0.20521410041844446</v>
          </cell>
          <cell r="AQ11">
            <v>6741650.201825453</v>
          </cell>
          <cell r="AR11">
            <v>11570947.281105887</v>
          </cell>
          <cell r="AT11">
            <v>214665872.16311368</v>
          </cell>
          <cell r="AU11">
            <v>214666000</v>
          </cell>
        </row>
        <row r="12">
          <cell r="B12" t="str">
            <v>EC109</v>
          </cell>
          <cell r="C12" t="str">
            <v xml:space="preserve"> Kou-Kamma</v>
          </cell>
          <cell r="D12">
            <v>9</v>
          </cell>
          <cell r="E12" t="str">
            <v>B3</v>
          </cell>
          <cell r="F12" t="str">
            <v>B</v>
          </cell>
          <cell r="G12">
            <v>12259.630822605137</v>
          </cell>
          <cell r="H12">
            <v>0.59762959394563553</v>
          </cell>
          <cell r="I12">
            <v>7290.0845994847205</v>
          </cell>
          <cell r="K12">
            <v>22122871.459562004</v>
          </cell>
          <cell r="L12">
            <v>12534705.645442069</v>
          </cell>
          <cell r="M12">
            <v>10507622.52750052</v>
          </cell>
          <cell r="N12">
            <v>15116355.730849538</v>
          </cell>
          <cell r="O12">
            <v>60281555.363354132</v>
          </cell>
          <cell r="Q12">
            <v>1</v>
          </cell>
          <cell r="R12">
            <v>1</v>
          </cell>
          <cell r="S12">
            <v>1</v>
          </cell>
          <cell r="U12">
            <v>0</v>
          </cell>
          <cell r="V12">
            <v>0</v>
          </cell>
          <cell r="W12">
            <v>0</v>
          </cell>
          <cell r="Y12">
            <v>22122871.459562004</v>
          </cell>
          <cell r="Z12">
            <v>12534705.645442069</v>
          </cell>
          <cell r="AA12">
            <v>10507622.52750052</v>
          </cell>
          <cell r="AB12">
            <v>15116355.730849538</v>
          </cell>
          <cell r="AD12">
            <v>60281555.363354132</v>
          </cell>
          <cell r="AF12">
            <v>9944790.1524440851</v>
          </cell>
          <cell r="AG12">
            <v>12</v>
          </cell>
          <cell r="AH12">
            <v>9162799.2954794597</v>
          </cell>
          <cell r="AI12">
            <v>19107589.447923545</v>
          </cell>
          <cell r="AK12">
            <v>0</v>
          </cell>
          <cell r="AL12">
            <v>16355865.412309296</v>
          </cell>
          <cell r="AM12">
            <v>16355865.412309296</v>
          </cell>
          <cell r="AO12">
            <v>0.37884442034850963</v>
          </cell>
          <cell r="AQ12">
            <v>7238803.6486558942</v>
          </cell>
          <cell r="AR12">
            <v>6196328.3514245525</v>
          </cell>
          <cell r="AT12">
            <v>73716687.363434583</v>
          </cell>
          <cell r="AU12">
            <v>73717000</v>
          </cell>
        </row>
        <row r="13">
          <cell r="B13" t="str">
            <v>DC10</v>
          </cell>
          <cell r="C13" t="str">
            <v xml:space="preserve"> Sarah Baartman District Municipality</v>
          </cell>
          <cell r="D13">
            <v>10</v>
          </cell>
          <cell r="E13" t="str">
            <v>C1</v>
          </cell>
          <cell r="F13" t="str">
            <v>C</v>
          </cell>
          <cell r="G13">
            <v>152493.15122229318</v>
          </cell>
          <cell r="H13">
            <v>0</v>
          </cell>
          <cell r="I13">
            <v>0</v>
          </cell>
          <cell r="K13">
            <v>0</v>
          </cell>
          <cell r="L13">
            <v>0</v>
          </cell>
          <cell r="M13">
            <v>0</v>
          </cell>
          <cell r="N13">
            <v>0</v>
          </cell>
          <cell r="O13">
            <v>0</v>
          </cell>
          <cell r="Q13">
            <v>0</v>
          </cell>
          <cell r="R13">
            <v>0</v>
          </cell>
          <cell r="S13">
            <v>0</v>
          </cell>
          <cell r="U13">
            <v>0</v>
          </cell>
          <cell r="V13">
            <v>0</v>
          </cell>
          <cell r="W13">
            <v>0</v>
          </cell>
          <cell r="Y13">
            <v>0</v>
          </cell>
          <cell r="Z13">
            <v>0</v>
          </cell>
          <cell r="AA13">
            <v>0</v>
          </cell>
          <cell r="AB13">
            <v>0</v>
          </cell>
          <cell r="AD13">
            <v>0</v>
          </cell>
          <cell r="AF13">
            <v>9944790.1524440851</v>
          </cell>
          <cell r="AG13">
            <v>30</v>
          </cell>
          <cell r="AH13">
            <v>22906998.23869865</v>
          </cell>
          <cell r="AI13">
            <v>32851788.391142733</v>
          </cell>
          <cell r="AK13">
            <v>25477408.128322553</v>
          </cell>
          <cell r="AL13">
            <v>0</v>
          </cell>
          <cell r="AM13">
            <v>25477408.128322553</v>
          </cell>
          <cell r="AO13">
            <v>0.57408329431204452</v>
          </cell>
          <cell r="AQ13">
            <v>18859662.9036294</v>
          </cell>
          <cell r="AR13">
            <v>14626154.388839871</v>
          </cell>
          <cell r="AT13">
            <v>33485817.292469271</v>
          </cell>
          <cell r="AU13">
            <v>33486000</v>
          </cell>
        </row>
        <row r="14">
          <cell r="B14" t="str">
            <v>EC121</v>
          </cell>
          <cell r="C14" t="str">
            <v xml:space="preserve"> Mbhashe</v>
          </cell>
          <cell r="D14">
            <v>11</v>
          </cell>
          <cell r="E14" t="str">
            <v>B4</v>
          </cell>
          <cell r="F14" t="str">
            <v>B</v>
          </cell>
          <cell r="G14">
            <v>59109.308316361617</v>
          </cell>
          <cell r="H14">
            <v>0.78071943819516354</v>
          </cell>
          <cell r="I14">
            <v>45917.047050950277</v>
          </cell>
          <cell r="K14">
            <v>139342269.05715659</v>
          </cell>
          <cell r="L14">
            <v>78950615.87244916</v>
          </cell>
          <cell r="M14">
            <v>66182907.949102409</v>
          </cell>
          <cell r="N14">
            <v>95211298.011737838</v>
          </cell>
          <cell r="O14">
            <v>379687090.89044601</v>
          </cell>
          <cell r="Q14">
            <v>0</v>
          </cell>
          <cell r="R14">
            <v>0</v>
          </cell>
          <cell r="S14">
            <v>1</v>
          </cell>
          <cell r="U14">
            <v>-139342269.05715659</v>
          </cell>
          <cell r="V14">
            <v>-78950615.87244916</v>
          </cell>
          <cell r="W14">
            <v>0</v>
          </cell>
          <cell r="Y14">
            <v>0</v>
          </cell>
          <cell r="Z14">
            <v>0</v>
          </cell>
          <cell r="AA14">
            <v>66182907.949102409</v>
          </cell>
          <cell r="AB14">
            <v>95211298.011737838</v>
          </cell>
          <cell r="AD14">
            <v>161394205.96084026</v>
          </cell>
          <cell r="AF14">
            <v>9944790.1524440851</v>
          </cell>
          <cell r="AG14">
            <v>63</v>
          </cell>
          <cell r="AH14">
            <v>48104696.301267169</v>
          </cell>
          <cell r="AI14">
            <v>58049486.453711256</v>
          </cell>
          <cell r="AK14">
            <v>0</v>
          </cell>
          <cell r="AL14">
            <v>78859135.762431249</v>
          </cell>
          <cell r="AM14">
            <v>78859135.762431249</v>
          </cell>
          <cell r="AO14">
            <v>1</v>
          </cell>
          <cell r="AQ14">
            <v>58049486.453711256</v>
          </cell>
          <cell r="AR14">
            <v>78859135.762431249</v>
          </cell>
          <cell r="AT14">
            <v>298302828.17698276</v>
          </cell>
          <cell r="AU14">
            <v>298303000</v>
          </cell>
        </row>
        <row r="15">
          <cell r="B15" t="str">
            <v>EC122</v>
          </cell>
          <cell r="C15" t="str">
            <v xml:space="preserve"> Mnquma</v>
          </cell>
          <cell r="D15">
            <v>12</v>
          </cell>
          <cell r="E15" t="str">
            <v>B4</v>
          </cell>
          <cell r="F15" t="str">
            <v>B</v>
          </cell>
          <cell r="G15">
            <v>63700.280201835179</v>
          </cell>
          <cell r="H15">
            <v>0.75539245179318948</v>
          </cell>
          <cell r="I15">
            <v>47878.117287369554</v>
          </cell>
          <cell r="K15">
            <v>145293435.2159887</v>
          </cell>
          <cell r="L15">
            <v>82322516.133427009</v>
          </cell>
          <cell r="M15">
            <v>69009512.429888055</v>
          </cell>
          <cell r="N15">
            <v>99277675.418248355</v>
          </cell>
          <cell r="O15">
            <v>395903139.19755214</v>
          </cell>
          <cell r="Q15">
            <v>0</v>
          </cell>
          <cell r="R15">
            <v>0</v>
          </cell>
          <cell r="S15">
            <v>1</v>
          </cell>
          <cell r="U15">
            <v>-145293435.2159887</v>
          </cell>
          <cell r="V15">
            <v>-82322516.133427009</v>
          </cell>
          <cell r="W15">
            <v>0</v>
          </cell>
          <cell r="Y15">
            <v>0</v>
          </cell>
          <cell r="Z15">
            <v>0</v>
          </cell>
          <cell r="AA15">
            <v>69009512.429888055</v>
          </cell>
          <cell r="AB15">
            <v>99277675.418248355</v>
          </cell>
          <cell r="AD15">
            <v>168287187.84813643</v>
          </cell>
          <cell r="AF15">
            <v>9944790.1524440851</v>
          </cell>
          <cell r="AG15">
            <v>63</v>
          </cell>
          <cell r="AH15">
            <v>48104696.301267169</v>
          </cell>
          <cell r="AI15">
            <v>58049486.453711256</v>
          </cell>
          <cell r="AK15">
            <v>0</v>
          </cell>
          <cell r="AL15">
            <v>84984060.67713967</v>
          </cell>
          <cell r="AM15">
            <v>84984060.67713967</v>
          </cell>
          <cell r="AO15">
            <v>1</v>
          </cell>
          <cell r="AQ15">
            <v>58049486.453711256</v>
          </cell>
          <cell r="AR15">
            <v>84984060.67713967</v>
          </cell>
          <cell r="AT15">
            <v>311320734.97898734</v>
          </cell>
          <cell r="AU15">
            <v>311321000</v>
          </cell>
        </row>
        <row r="16">
          <cell r="B16" t="str">
            <v>EC123</v>
          </cell>
          <cell r="C16" t="str">
            <v xml:space="preserve"> Great Kei</v>
          </cell>
          <cell r="D16">
            <v>13</v>
          </cell>
          <cell r="E16" t="str">
            <v>B3</v>
          </cell>
          <cell r="F16" t="str">
            <v>B</v>
          </cell>
          <cell r="G16">
            <v>8774</v>
          </cell>
          <cell r="H16">
            <v>0.71711907651842022</v>
          </cell>
          <cell r="I16">
            <v>6260.542763485756</v>
          </cell>
          <cell r="K16">
            <v>18998570.03490413</v>
          </cell>
          <cell r="L16">
            <v>10764492.462343046</v>
          </cell>
          <cell r="M16">
            <v>9023684.0571964011</v>
          </cell>
          <cell r="N16">
            <v>12981549.142479863</v>
          </cell>
          <cell r="O16">
            <v>51768295.696923435</v>
          </cell>
          <cell r="Q16">
            <v>0</v>
          </cell>
          <cell r="R16">
            <v>0</v>
          </cell>
          <cell r="S16">
            <v>1</v>
          </cell>
          <cell r="U16">
            <v>-18998570.03490413</v>
          </cell>
          <cell r="V16">
            <v>-10764492.462343046</v>
          </cell>
          <cell r="W16">
            <v>0</v>
          </cell>
          <cell r="Y16">
            <v>0</v>
          </cell>
          <cell r="Z16">
            <v>0</v>
          </cell>
          <cell r="AA16">
            <v>9023684.0571964011</v>
          </cell>
          <cell r="AB16">
            <v>12981549.142479863</v>
          </cell>
          <cell r="AD16">
            <v>22005233.199676264</v>
          </cell>
          <cell r="AF16">
            <v>9944790.1524440851</v>
          </cell>
          <cell r="AG16">
            <v>13</v>
          </cell>
          <cell r="AH16">
            <v>9926365.9034360815</v>
          </cell>
          <cell r="AI16">
            <v>19871156.055880167</v>
          </cell>
          <cell r="AK16">
            <v>0</v>
          </cell>
          <cell r="AL16">
            <v>11705602.330454767</v>
          </cell>
          <cell r="AM16">
            <v>11705602.330454767</v>
          </cell>
          <cell r="AO16">
            <v>0.89564177378189402</v>
          </cell>
          <cell r="AQ16">
            <v>17797437.456985336</v>
          </cell>
          <cell r="AR16">
            <v>10484026.43443398</v>
          </cell>
          <cell r="AT16">
            <v>50286697.091095582</v>
          </cell>
          <cell r="AU16">
            <v>50287000</v>
          </cell>
        </row>
        <row r="17">
          <cell r="B17" t="str">
            <v>EC124</v>
          </cell>
          <cell r="C17" t="str">
            <v xml:space="preserve"> Amahlathi</v>
          </cell>
          <cell r="D17">
            <v>14</v>
          </cell>
          <cell r="E17" t="str">
            <v>B3</v>
          </cell>
          <cell r="F17" t="str">
            <v>B</v>
          </cell>
          <cell r="G17">
            <v>24577</v>
          </cell>
          <cell r="H17">
            <v>0.7353831853754037</v>
          </cell>
          <cell r="I17">
            <v>17983.144984236442</v>
          </cell>
          <cell r="K17">
            <v>54572590.961845651</v>
          </cell>
          <cell r="L17">
            <v>30920550.493014097</v>
          </cell>
          <cell r="M17">
            <v>25920151.78603372</v>
          </cell>
          <cell r="N17">
            <v>37288952.279151179</v>
          </cell>
          <cell r="O17">
            <v>148702245.52004465</v>
          </cell>
          <cell r="Q17">
            <v>0</v>
          </cell>
          <cell r="R17">
            <v>0</v>
          </cell>
          <cell r="S17">
            <v>1</v>
          </cell>
          <cell r="U17">
            <v>-54572590.961845651</v>
          </cell>
          <cell r="V17">
            <v>-30920550.493014097</v>
          </cell>
          <cell r="W17">
            <v>0</v>
          </cell>
          <cell r="Y17">
            <v>0</v>
          </cell>
          <cell r="Z17">
            <v>0</v>
          </cell>
          <cell r="AA17">
            <v>25920151.78603372</v>
          </cell>
          <cell r="AB17">
            <v>37288952.279151179</v>
          </cell>
          <cell r="AD17">
            <v>63209104.065184899</v>
          </cell>
          <cell r="AF17">
            <v>9944790.1524440851</v>
          </cell>
          <cell r="AG17">
            <v>30</v>
          </cell>
          <cell r="AH17">
            <v>22906998.23869865</v>
          </cell>
          <cell r="AI17">
            <v>32851788.391142733</v>
          </cell>
          <cell r="AK17">
            <v>0</v>
          </cell>
          <cell r="AL17">
            <v>32788760.938635375</v>
          </cell>
          <cell r="AM17">
            <v>32788760.938635375</v>
          </cell>
          <cell r="AO17">
            <v>0.94631133535514611</v>
          </cell>
          <cell r="AQ17">
            <v>31088019.741226967</v>
          </cell>
          <cell r="AR17">
            <v>31028376.148480695</v>
          </cell>
          <cell r="AT17">
            <v>125325499.95489256</v>
          </cell>
          <cell r="AU17">
            <v>125325000</v>
          </cell>
        </row>
        <row r="18">
          <cell r="B18" t="str">
            <v>EC126</v>
          </cell>
          <cell r="C18" t="str">
            <v xml:space="preserve"> Ngqushwa</v>
          </cell>
          <cell r="D18">
            <v>15</v>
          </cell>
          <cell r="E18" t="str">
            <v>B4</v>
          </cell>
          <cell r="F18" t="str">
            <v>B</v>
          </cell>
          <cell r="G18">
            <v>17149</v>
          </cell>
          <cell r="H18">
            <v>0.79495786481945607</v>
          </cell>
          <cell r="I18">
            <v>13564.568761669907</v>
          </cell>
          <cell r="K18">
            <v>41163748.791066758</v>
          </cell>
          <cell r="L18">
            <v>23323169.20532155</v>
          </cell>
          <cell r="M18">
            <v>19551401.132714834</v>
          </cell>
          <cell r="N18">
            <v>28126813.062150847</v>
          </cell>
          <cell r="O18">
            <v>112165132.19125399</v>
          </cell>
          <cell r="Q18">
            <v>0</v>
          </cell>
          <cell r="R18">
            <v>0</v>
          </cell>
          <cell r="S18">
            <v>1</v>
          </cell>
          <cell r="U18">
            <v>-41163748.791066758</v>
          </cell>
          <cell r="V18">
            <v>-23323169.20532155</v>
          </cell>
          <cell r="W18">
            <v>0</v>
          </cell>
          <cell r="Y18">
            <v>0</v>
          </cell>
          <cell r="Z18">
            <v>0</v>
          </cell>
          <cell r="AA18">
            <v>19551401.132714834</v>
          </cell>
          <cell r="AB18">
            <v>28126813.062150847</v>
          </cell>
          <cell r="AD18">
            <v>47678214.194865681</v>
          </cell>
          <cell r="AF18">
            <v>9944790.1524440851</v>
          </cell>
          <cell r="AG18">
            <v>23</v>
          </cell>
          <cell r="AH18">
            <v>17562031.983002298</v>
          </cell>
          <cell r="AI18">
            <v>27506822.135446385</v>
          </cell>
          <cell r="AK18">
            <v>0</v>
          </cell>
          <cell r="AL18">
            <v>22878889.259741142</v>
          </cell>
          <cell r="AM18">
            <v>22878889.259741142</v>
          </cell>
          <cell r="AO18">
            <v>1</v>
          </cell>
          <cell r="AQ18">
            <v>27506822.135446385</v>
          </cell>
          <cell r="AR18">
            <v>22878889.259741142</v>
          </cell>
          <cell r="AT18">
            <v>98063925.590053201</v>
          </cell>
          <cell r="AU18">
            <v>98064000</v>
          </cell>
        </row>
        <row r="19">
          <cell r="B19" t="str">
            <v>EC129</v>
          </cell>
          <cell r="C19" t="str">
            <v xml:space="preserve"> Raymond Mhlaba</v>
          </cell>
          <cell r="D19">
            <v>16</v>
          </cell>
          <cell r="E19" t="str">
            <v>B3</v>
          </cell>
          <cell r="F19" t="str">
            <v>B</v>
          </cell>
          <cell r="G19">
            <v>41320.721915845585</v>
          </cell>
          <cell r="H19">
            <v>0.7419386659521493</v>
          </cell>
          <cell r="I19">
            <v>30504.154087950101</v>
          </cell>
          <cell r="K19">
            <v>92569499.113644332</v>
          </cell>
          <cell r="L19">
            <v>52449404.014143951</v>
          </cell>
          <cell r="M19">
            <v>43967409.747144364</v>
          </cell>
          <cell r="N19">
            <v>63251892.096656099</v>
          </cell>
          <cell r="O19">
            <v>252238204.97158873</v>
          </cell>
          <cell r="Q19">
            <v>0</v>
          </cell>
          <cell r="R19">
            <v>0</v>
          </cell>
          <cell r="S19">
            <v>1</v>
          </cell>
          <cell r="U19">
            <v>-92569499.113644332</v>
          </cell>
          <cell r="V19">
            <v>-52449404.014143951</v>
          </cell>
          <cell r="W19">
            <v>0</v>
          </cell>
          <cell r="Y19">
            <v>0</v>
          </cell>
          <cell r="Z19">
            <v>0</v>
          </cell>
          <cell r="AA19">
            <v>43967409.747144364</v>
          </cell>
          <cell r="AB19">
            <v>63251892.096656099</v>
          </cell>
          <cell r="AD19">
            <v>107219301.84380046</v>
          </cell>
          <cell r="AF19">
            <v>9944790.1524440851</v>
          </cell>
          <cell r="AG19">
            <v>45</v>
          </cell>
          <cell r="AH19">
            <v>34360497.358047977</v>
          </cell>
          <cell r="AI19">
            <v>44305287.510492064</v>
          </cell>
          <cell r="AK19">
            <v>0</v>
          </cell>
          <cell r="AL19">
            <v>55126959.055641145</v>
          </cell>
          <cell r="AM19">
            <v>55126959.055641145</v>
          </cell>
          <cell r="AO19">
            <v>0.98996712464158276</v>
          </cell>
          <cell r="AQ19">
            <v>43860778.083180457</v>
          </cell>
          <cell r="AR19">
            <v>54573877.146547325</v>
          </cell>
          <cell r="AT19">
            <v>205653957.07352823</v>
          </cell>
          <cell r="AU19">
            <v>205654000</v>
          </cell>
        </row>
        <row r="20">
          <cell r="B20" t="str">
            <v>DC12</v>
          </cell>
          <cell r="C20" t="str">
            <v>Amathole District Municipality</v>
          </cell>
          <cell r="D20">
            <v>17</v>
          </cell>
          <cell r="E20" t="str">
            <v>C2</v>
          </cell>
          <cell r="F20" t="str">
            <v>C</v>
          </cell>
          <cell r="G20">
            <v>214630.31043404239</v>
          </cell>
          <cell r="H20">
            <v>0</v>
          </cell>
          <cell r="I20">
            <v>0</v>
          </cell>
          <cell r="K20">
            <v>0</v>
          </cell>
          <cell r="L20">
            <v>0</v>
          </cell>
          <cell r="M20">
            <v>0</v>
          </cell>
          <cell r="N20">
            <v>0</v>
          </cell>
          <cell r="O20">
            <v>0</v>
          </cell>
          <cell r="Q20">
            <v>1</v>
          </cell>
          <cell r="R20">
            <v>1</v>
          </cell>
          <cell r="S20">
            <v>0</v>
          </cell>
          <cell r="U20">
            <v>-491940113.1746062</v>
          </cell>
          <cell r="V20">
            <v>-278730748.18069881</v>
          </cell>
          <cell r="W20">
            <v>0</v>
          </cell>
          <cell r="Y20">
            <v>491940113.1746062</v>
          </cell>
          <cell r="Z20">
            <v>278730748.18069881</v>
          </cell>
          <cell r="AA20">
            <v>0</v>
          </cell>
          <cell r="AB20">
            <v>0</v>
          </cell>
          <cell r="AD20">
            <v>770670861.35530496</v>
          </cell>
          <cell r="AF20">
            <v>9944790.1524440851</v>
          </cell>
          <cell r="AG20">
            <v>47</v>
          </cell>
          <cell r="AH20">
            <v>35887630.573961221</v>
          </cell>
          <cell r="AI20">
            <v>45832420.726405308</v>
          </cell>
          <cell r="AK20">
            <v>35858817.080024101</v>
          </cell>
          <cell r="AL20">
            <v>0</v>
          </cell>
          <cell r="AM20">
            <v>35858817.080024101</v>
          </cell>
          <cell r="AO20">
            <v>0</v>
          </cell>
          <cell r="AQ20">
            <v>0</v>
          </cell>
          <cell r="AR20">
            <v>0</v>
          </cell>
          <cell r="AT20">
            <v>770670861.35530496</v>
          </cell>
          <cell r="AU20">
            <v>770671000</v>
          </cell>
        </row>
        <row r="21">
          <cell r="B21" t="str">
            <v>EC131</v>
          </cell>
          <cell r="C21" t="str">
            <v xml:space="preserve"> Inxuba Yethemba</v>
          </cell>
          <cell r="D21">
            <v>18</v>
          </cell>
          <cell r="E21" t="str">
            <v>B3</v>
          </cell>
          <cell r="F21" t="str">
            <v>B</v>
          </cell>
          <cell r="G21">
            <v>18797.07876766699</v>
          </cell>
          <cell r="H21">
            <v>0.59375184699793626</v>
          </cell>
          <cell r="I21">
            <v>11104.996235285627</v>
          </cell>
          <cell r="K21">
            <v>33699801.548188999</v>
          </cell>
          <cell r="L21">
            <v>19094134.931285501</v>
          </cell>
          <cell r="M21">
            <v>16006276.335660551</v>
          </cell>
          <cell r="N21">
            <v>23026766.176923063</v>
          </cell>
          <cell r="O21">
            <v>91826978.992058113</v>
          </cell>
          <cell r="Q21">
            <v>0</v>
          </cell>
          <cell r="R21">
            <v>0</v>
          </cell>
          <cell r="S21">
            <v>1</v>
          </cell>
          <cell r="U21">
            <v>-33699801.548188999</v>
          </cell>
          <cell r="V21">
            <v>-19094134.931285501</v>
          </cell>
          <cell r="W21">
            <v>0</v>
          </cell>
          <cell r="Y21">
            <v>0</v>
          </cell>
          <cell r="Z21">
            <v>0</v>
          </cell>
          <cell r="AA21">
            <v>16006276.335660551</v>
          </cell>
          <cell r="AB21">
            <v>23026766.176923063</v>
          </cell>
          <cell r="AD21">
            <v>39033042.512583613</v>
          </cell>
          <cell r="AF21">
            <v>9944790.1524440851</v>
          </cell>
          <cell r="AG21">
            <v>18</v>
          </cell>
          <cell r="AH21">
            <v>13744198.94321919</v>
          </cell>
          <cell r="AI21">
            <v>23688989.095663276</v>
          </cell>
          <cell r="AK21">
            <v>0</v>
          </cell>
          <cell r="AL21">
            <v>25077630.388482392</v>
          </cell>
          <cell r="AM21">
            <v>25077630.388482392</v>
          </cell>
          <cell r="AO21">
            <v>0.34389623044411832</v>
          </cell>
          <cell r="AQ21">
            <v>8146554.0530304238</v>
          </cell>
          <cell r="AR21">
            <v>8624102.559069965</v>
          </cell>
          <cell r="AT21">
            <v>55803699.124684006</v>
          </cell>
          <cell r="AU21">
            <v>55804000</v>
          </cell>
        </row>
        <row r="22">
          <cell r="B22" t="str">
            <v>EC135</v>
          </cell>
          <cell r="C22" t="str">
            <v xml:space="preserve"> Intsika Yethu</v>
          </cell>
          <cell r="D22">
            <v>19</v>
          </cell>
          <cell r="E22" t="str">
            <v>B4</v>
          </cell>
          <cell r="F22" t="str">
            <v>B</v>
          </cell>
          <cell r="G22">
            <v>35851</v>
          </cell>
          <cell r="H22">
            <v>0.79573073119119342</v>
          </cell>
          <cell r="I22">
            <v>28385.103731715797</v>
          </cell>
          <cell r="K22">
            <v>86138918.232508302</v>
          </cell>
          <cell r="L22">
            <v>48805869.827291906</v>
          </cell>
          <cell r="M22">
            <v>40913099.340149999</v>
          </cell>
          <cell r="N22">
            <v>58857934.995158911</v>
          </cell>
          <cell r="O22">
            <v>234715822.39510912</v>
          </cell>
          <cell r="Q22">
            <v>0</v>
          </cell>
          <cell r="R22">
            <v>0</v>
          </cell>
          <cell r="S22">
            <v>1</v>
          </cell>
          <cell r="U22">
            <v>-86138918.232508302</v>
          </cell>
          <cell r="V22">
            <v>-48805869.827291906</v>
          </cell>
          <cell r="W22">
            <v>0</v>
          </cell>
          <cell r="Y22">
            <v>0</v>
          </cell>
          <cell r="Z22">
            <v>0</v>
          </cell>
          <cell r="AA22">
            <v>40913099.340149999</v>
          </cell>
          <cell r="AB22">
            <v>58857934.995158911</v>
          </cell>
          <cell r="AD22">
            <v>99771034.335308909</v>
          </cell>
          <cell r="AF22">
            <v>9944790.1524440851</v>
          </cell>
          <cell r="AG22">
            <v>42</v>
          </cell>
          <cell r="AH22">
            <v>32069797.534178112</v>
          </cell>
          <cell r="AI22">
            <v>42014587.686622195</v>
          </cell>
          <cell r="AK22">
            <v>0</v>
          </cell>
          <cell r="AL22">
            <v>47829672.8002204</v>
          </cell>
          <cell r="AM22">
            <v>47829672.8002204</v>
          </cell>
          <cell r="AO22">
            <v>1</v>
          </cell>
          <cell r="AQ22">
            <v>42014587.686622195</v>
          </cell>
          <cell r="AR22">
            <v>47829672.8002204</v>
          </cell>
          <cell r="AT22">
            <v>189615294.82215151</v>
          </cell>
          <cell r="AU22">
            <v>189615000</v>
          </cell>
        </row>
        <row r="23">
          <cell r="B23" t="str">
            <v>EC136</v>
          </cell>
          <cell r="C23" t="str">
            <v xml:space="preserve"> Emalahleni</v>
          </cell>
          <cell r="D23">
            <v>20</v>
          </cell>
          <cell r="E23" t="str">
            <v>B4</v>
          </cell>
          <cell r="F23" t="str">
            <v>B</v>
          </cell>
          <cell r="G23">
            <v>27069.500278999512</v>
          </cell>
          <cell r="H23">
            <v>0.7889676498991901</v>
          </cell>
          <cell r="I23">
            <v>21250.175218972377</v>
          </cell>
          <cell r="K23">
            <v>64486891.536995962</v>
          </cell>
          <cell r="L23">
            <v>36537942.413276449</v>
          </cell>
          <cell r="M23">
            <v>30629112.295897085</v>
          </cell>
          <cell r="N23">
            <v>44063303.18520239</v>
          </cell>
          <cell r="O23">
            <v>175717249.43137187</v>
          </cell>
          <cell r="Q23">
            <v>0</v>
          </cell>
          <cell r="R23">
            <v>0</v>
          </cell>
          <cell r="S23">
            <v>1</v>
          </cell>
          <cell r="U23">
            <v>-64486891.536995962</v>
          </cell>
          <cell r="V23">
            <v>-36537942.413276449</v>
          </cell>
          <cell r="W23">
            <v>0</v>
          </cell>
          <cell r="Y23">
            <v>0</v>
          </cell>
          <cell r="Z23">
            <v>0</v>
          </cell>
          <cell r="AA23">
            <v>30629112.295897085</v>
          </cell>
          <cell r="AB23">
            <v>44063303.18520239</v>
          </cell>
          <cell r="AD23">
            <v>74692415.481099471</v>
          </cell>
          <cell r="AF23">
            <v>9944790.1524440851</v>
          </cell>
          <cell r="AG23">
            <v>34</v>
          </cell>
          <cell r="AH23">
            <v>25961264.670525137</v>
          </cell>
          <cell r="AI23">
            <v>35906054.822969221</v>
          </cell>
          <cell r="AK23">
            <v>0</v>
          </cell>
          <cell r="AL23">
            <v>36114064.913392141</v>
          </cell>
          <cell r="AM23">
            <v>36114064.913392141</v>
          </cell>
          <cell r="AO23">
            <v>1</v>
          </cell>
          <cell r="AQ23">
            <v>35906054.822969221</v>
          </cell>
          <cell r="AR23">
            <v>36114064.913392141</v>
          </cell>
          <cell r="AT23">
            <v>146712535.21746081</v>
          </cell>
          <cell r="AU23">
            <v>146713000</v>
          </cell>
        </row>
        <row r="24">
          <cell r="B24" t="str">
            <v>EC137</v>
          </cell>
          <cell r="C24" t="str">
            <v xml:space="preserve"> Engcobo</v>
          </cell>
          <cell r="D24">
            <v>21</v>
          </cell>
          <cell r="E24" t="str">
            <v>B4</v>
          </cell>
          <cell r="F24" t="str">
            <v>B</v>
          </cell>
          <cell r="G24">
            <v>33245.643932012536</v>
          </cell>
          <cell r="H24">
            <v>0.79166700188180406</v>
          </cell>
          <cell r="I24">
            <v>26187.881860999922</v>
          </cell>
          <cell r="K24">
            <v>79471113.990919471</v>
          </cell>
          <cell r="L24">
            <v>45027926.099574707</v>
          </cell>
          <cell r="M24">
            <v>37746115.78713569</v>
          </cell>
          <cell r="N24">
            <v>54301885.341127247</v>
          </cell>
          <cell r="O24">
            <v>216547041.21875712</v>
          </cell>
          <cell r="Q24">
            <v>0</v>
          </cell>
          <cell r="R24">
            <v>0</v>
          </cell>
          <cell r="S24">
            <v>1</v>
          </cell>
          <cell r="U24">
            <v>-79471113.990919471</v>
          </cell>
          <cell r="V24">
            <v>-45027926.099574707</v>
          </cell>
          <cell r="W24">
            <v>0</v>
          </cell>
          <cell r="Y24">
            <v>0</v>
          </cell>
          <cell r="Z24">
            <v>0</v>
          </cell>
          <cell r="AA24">
            <v>37746115.78713569</v>
          </cell>
          <cell r="AB24">
            <v>54301885.341127247</v>
          </cell>
          <cell r="AD24">
            <v>92048001.128262937</v>
          </cell>
          <cell r="AF24">
            <v>9944790.1524440851</v>
          </cell>
          <cell r="AG24">
            <v>39</v>
          </cell>
          <cell r="AH24">
            <v>29779097.710308246</v>
          </cell>
          <cell r="AI24">
            <v>39723887.862752333</v>
          </cell>
          <cell r="AK24">
            <v>0</v>
          </cell>
          <cell r="AL24">
            <v>44353805.23000174</v>
          </cell>
          <cell r="AM24">
            <v>44353805.23000174</v>
          </cell>
          <cell r="AO24">
            <v>1</v>
          </cell>
          <cell r="AQ24">
            <v>39723887.862752333</v>
          </cell>
          <cell r="AR24">
            <v>44353805.23000174</v>
          </cell>
          <cell r="AT24">
            <v>176125694.221017</v>
          </cell>
          <cell r="AU24">
            <v>176126000</v>
          </cell>
        </row>
        <row r="25">
          <cell r="B25" t="str">
            <v>EC138</v>
          </cell>
          <cell r="C25" t="str">
            <v xml:space="preserve"> Sakhisizwe</v>
          </cell>
          <cell r="D25">
            <v>22</v>
          </cell>
          <cell r="E25" t="str">
            <v>B3</v>
          </cell>
          <cell r="F25" t="str">
            <v>B</v>
          </cell>
          <cell r="G25">
            <v>14908.539900072521</v>
          </cell>
          <cell r="H25">
            <v>0.74114535646985247</v>
          </cell>
          <cell r="I25">
            <v>10994.148143090846</v>
          </cell>
          <cell r="K25">
            <v>33363416.138431728</v>
          </cell>
          <cell r="L25">
            <v>18903540.681238167</v>
          </cell>
          <cell r="M25">
            <v>15846504.539492553</v>
          </cell>
          <cell r="N25">
            <v>22796917.103042528</v>
          </cell>
          <cell r="O25">
            <v>90910378.462204978</v>
          </cell>
          <cell r="Q25">
            <v>0</v>
          </cell>
          <cell r="R25">
            <v>0</v>
          </cell>
          <cell r="S25">
            <v>1</v>
          </cell>
          <cell r="U25">
            <v>-33363416.138431728</v>
          </cell>
          <cell r="V25">
            <v>-18903540.681238167</v>
          </cell>
          <cell r="W25">
            <v>0</v>
          </cell>
          <cell r="Y25">
            <v>0</v>
          </cell>
          <cell r="Z25">
            <v>0</v>
          </cell>
          <cell r="AA25">
            <v>15846504.539492553</v>
          </cell>
          <cell r="AB25">
            <v>22796917.103042528</v>
          </cell>
          <cell r="AD25">
            <v>38643421.642535083</v>
          </cell>
          <cell r="AF25">
            <v>9944790.1524440851</v>
          </cell>
          <cell r="AG25">
            <v>17</v>
          </cell>
          <cell r="AH25">
            <v>12980632.335262569</v>
          </cell>
          <cell r="AI25">
            <v>22925422.487706654</v>
          </cell>
          <cell r="AK25">
            <v>0</v>
          </cell>
          <cell r="AL25">
            <v>19889838.089579072</v>
          </cell>
          <cell r="AM25">
            <v>19889838.089579072</v>
          </cell>
          <cell r="AO25">
            <v>1</v>
          </cell>
          <cell r="AQ25">
            <v>22925422.487706654</v>
          </cell>
          <cell r="AR25">
            <v>19889838.089579072</v>
          </cell>
          <cell r="AT25">
            <v>81458682.219820797</v>
          </cell>
          <cell r="AU25">
            <v>81459000</v>
          </cell>
        </row>
        <row r="26">
          <cell r="B26" t="str">
            <v>EC139</v>
          </cell>
          <cell r="C26" t="str">
            <v xml:space="preserve"> Enoch Mgijima</v>
          </cell>
          <cell r="D26">
            <v>23</v>
          </cell>
          <cell r="E26" t="str">
            <v>B2</v>
          </cell>
          <cell r="F26" t="str">
            <v>B</v>
          </cell>
          <cell r="G26">
            <v>66636.966980781304</v>
          </cell>
          <cell r="H26">
            <v>0.67353271615444466</v>
          </cell>
          <cell r="I26">
            <v>44657.766480025377</v>
          </cell>
          <cell r="K26">
            <v>135520790.46909404</v>
          </cell>
          <cell r="L26">
            <v>76785385.679827869</v>
          </cell>
          <cell r="M26">
            <v>64367833.691057526</v>
          </cell>
          <cell r="N26">
            <v>92600116.644049242</v>
          </cell>
          <cell r="O26">
            <v>369274126.48402864</v>
          </cell>
          <cell r="Q26">
            <v>0</v>
          </cell>
          <cell r="R26">
            <v>0</v>
          </cell>
          <cell r="S26">
            <v>1</v>
          </cell>
          <cell r="U26">
            <v>-135520790.46909404</v>
          </cell>
          <cell r="V26">
            <v>-76785385.679827869</v>
          </cell>
          <cell r="W26">
            <v>0</v>
          </cell>
          <cell r="Y26">
            <v>0</v>
          </cell>
          <cell r="Z26">
            <v>0</v>
          </cell>
          <cell r="AA26">
            <v>64367833.691057526</v>
          </cell>
          <cell r="AB26">
            <v>92600116.644049242</v>
          </cell>
          <cell r="AD26">
            <v>156967950.33510676</v>
          </cell>
          <cell r="AF26">
            <v>9944790.1524440851</v>
          </cell>
          <cell r="AG26">
            <v>68</v>
          </cell>
          <cell r="AH26">
            <v>51922529.341050275</v>
          </cell>
          <cell r="AI26">
            <v>61867319.493494362</v>
          </cell>
          <cell r="AK26">
            <v>0</v>
          </cell>
          <cell r="AL26">
            <v>88901964.438644961</v>
          </cell>
          <cell r="AM26">
            <v>88901964.438644961</v>
          </cell>
          <cell r="AO26">
            <v>0.57215670507818506</v>
          </cell>
          <cell r="AQ26">
            <v>35397801.673417106</v>
          </cell>
          <cell r="AR26">
            <v>50865855.048193082</v>
          </cell>
          <cell r="AT26">
            <v>243231607.05671695</v>
          </cell>
          <cell r="AU26">
            <v>243232000</v>
          </cell>
        </row>
        <row r="27">
          <cell r="B27" t="str">
            <v>DC13</v>
          </cell>
          <cell r="C27" t="str">
            <v xml:space="preserve"> Chris Hani District Municipality</v>
          </cell>
          <cell r="D27">
            <v>24</v>
          </cell>
          <cell r="E27" t="str">
            <v>C2</v>
          </cell>
          <cell r="F27" t="str">
            <v>C</v>
          </cell>
          <cell r="G27">
            <v>196508.72985953285</v>
          </cell>
          <cell r="H27">
            <v>0</v>
          </cell>
          <cell r="I27">
            <v>0</v>
          </cell>
          <cell r="K27">
            <v>0</v>
          </cell>
          <cell r="L27">
            <v>0</v>
          </cell>
          <cell r="M27">
            <v>0</v>
          </cell>
          <cell r="N27">
            <v>0</v>
          </cell>
          <cell r="O27">
            <v>0</v>
          </cell>
          <cell r="Q27">
            <v>1</v>
          </cell>
          <cell r="R27">
            <v>1</v>
          </cell>
          <cell r="S27">
            <v>0</v>
          </cell>
          <cell r="U27">
            <v>-432680931.91613853</v>
          </cell>
          <cell r="V27">
            <v>-245154799.6324946</v>
          </cell>
          <cell r="W27">
            <v>0</v>
          </cell>
          <cell r="Y27">
            <v>432680931.91613853</v>
          </cell>
          <cell r="Z27">
            <v>245154799.6324946</v>
          </cell>
          <cell r="AA27">
            <v>0</v>
          </cell>
          <cell r="AB27">
            <v>0</v>
          </cell>
          <cell r="AD27">
            <v>677835731.5486331</v>
          </cell>
          <cell r="AF27">
            <v>9944790.1524440851</v>
          </cell>
          <cell r="AG27">
            <v>42</v>
          </cell>
          <cell r="AH27">
            <v>32069797.534178112</v>
          </cell>
          <cell r="AI27">
            <v>42014587.686622195</v>
          </cell>
          <cell r="AK27">
            <v>32831199.770483144</v>
          </cell>
          <cell r="AL27">
            <v>0</v>
          </cell>
          <cell r="AM27">
            <v>32831199.770483144</v>
          </cell>
          <cell r="AO27">
            <v>0.759925286426817</v>
          </cell>
          <cell r="AQ27">
            <v>31927947.581860989</v>
          </cell>
          <cell r="AR27">
            <v>24949258.889320452</v>
          </cell>
          <cell r="AT27">
            <v>734712938.01981449</v>
          </cell>
          <cell r="AU27">
            <v>734713000</v>
          </cell>
        </row>
        <row r="28">
          <cell r="B28" t="str">
            <v>EC141</v>
          </cell>
          <cell r="C28" t="str">
            <v xml:space="preserve"> Elundini</v>
          </cell>
          <cell r="D28">
            <v>25</v>
          </cell>
          <cell r="E28" t="str">
            <v>B4</v>
          </cell>
          <cell r="F28" t="str">
            <v>B</v>
          </cell>
          <cell r="G28">
            <v>36245.693926413594</v>
          </cell>
          <cell r="H28">
            <v>0.80521013166077915</v>
          </cell>
          <cell r="I28">
            <v>29039.472978730675</v>
          </cell>
          <cell r="K28">
            <v>88124701.324768126</v>
          </cell>
          <cell r="L28">
            <v>49931004.355269924</v>
          </cell>
          <cell r="M28">
            <v>41856279.758347489</v>
          </cell>
          <cell r="N28">
            <v>60214802.41997648</v>
          </cell>
          <cell r="O28">
            <v>240126787.85836199</v>
          </cell>
          <cell r="Q28">
            <v>0</v>
          </cell>
          <cell r="R28">
            <v>0</v>
          </cell>
          <cell r="S28">
            <v>1</v>
          </cell>
          <cell r="U28">
            <v>-88124701.324768126</v>
          </cell>
          <cell r="V28">
            <v>-49931004.355269924</v>
          </cell>
          <cell r="W28">
            <v>0</v>
          </cell>
          <cell r="Y28">
            <v>0</v>
          </cell>
          <cell r="Z28">
            <v>0</v>
          </cell>
          <cell r="AA28">
            <v>41856279.758347489</v>
          </cell>
          <cell r="AB28">
            <v>60214802.41997648</v>
          </cell>
          <cell r="AD28">
            <v>102071082.17832397</v>
          </cell>
          <cell r="AF28">
            <v>9944790.1524440851</v>
          </cell>
          <cell r="AG28">
            <v>34</v>
          </cell>
          <cell r="AH28">
            <v>25961264.670525137</v>
          </cell>
          <cell r="AI28">
            <v>35906054.822969221</v>
          </cell>
          <cell r="AK28">
            <v>0</v>
          </cell>
          <cell r="AL28">
            <v>48356243.366078995</v>
          </cell>
          <cell r="AM28">
            <v>48356243.366078995</v>
          </cell>
          <cell r="AO28">
            <v>1</v>
          </cell>
          <cell r="AQ28">
            <v>35906054.822969221</v>
          </cell>
          <cell r="AR28">
            <v>48356243.366078995</v>
          </cell>
          <cell r="AT28">
            <v>186333380.36737218</v>
          </cell>
          <cell r="AU28">
            <v>186333000</v>
          </cell>
        </row>
        <row r="29">
          <cell r="B29" t="str">
            <v>EC142</v>
          </cell>
          <cell r="C29" t="str">
            <v xml:space="preserve"> Senqu</v>
          </cell>
          <cell r="D29">
            <v>26</v>
          </cell>
          <cell r="E29" t="str">
            <v>B4</v>
          </cell>
          <cell r="F29" t="str">
            <v>B</v>
          </cell>
          <cell r="G29">
            <v>35852.039106088567</v>
          </cell>
          <cell r="H29">
            <v>0.78287727845581612</v>
          </cell>
          <cell r="I29">
            <v>27927.408068453777</v>
          </cell>
          <cell r="K29">
            <v>84749971.069033638</v>
          </cell>
          <cell r="L29">
            <v>48018899.479294807</v>
          </cell>
          <cell r="M29">
            <v>40253395.986039229</v>
          </cell>
          <cell r="N29">
            <v>57908880.101773322</v>
          </cell>
          <cell r="O29">
            <v>230931146.636141</v>
          </cell>
          <cell r="Q29">
            <v>0</v>
          </cell>
          <cell r="R29">
            <v>0</v>
          </cell>
          <cell r="S29">
            <v>1</v>
          </cell>
          <cell r="U29">
            <v>-84749971.069033638</v>
          </cell>
          <cell r="V29">
            <v>-48018899.479294807</v>
          </cell>
          <cell r="W29">
            <v>0</v>
          </cell>
          <cell r="Y29">
            <v>0</v>
          </cell>
          <cell r="Z29">
            <v>0</v>
          </cell>
          <cell r="AA29">
            <v>40253395.986039229</v>
          </cell>
          <cell r="AB29">
            <v>57908880.101773322</v>
          </cell>
          <cell r="AD29">
            <v>98162276.087812543</v>
          </cell>
          <cell r="AF29">
            <v>9944790.1524440851</v>
          </cell>
          <cell r="AG29">
            <v>34</v>
          </cell>
          <cell r="AH29">
            <v>25961264.670525137</v>
          </cell>
          <cell r="AI29">
            <v>35906054.822969221</v>
          </cell>
          <cell r="AK29">
            <v>0</v>
          </cell>
          <cell r="AL29">
            <v>47831059.096396826</v>
          </cell>
          <cell r="AM29">
            <v>47831059.096396826</v>
          </cell>
          <cell r="AO29">
            <v>1</v>
          </cell>
          <cell r="AQ29">
            <v>35906054.822969221</v>
          </cell>
          <cell r="AR29">
            <v>47831059.096396826</v>
          </cell>
          <cell r="AT29">
            <v>181899390.0071786</v>
          </cell>
          <cell r="AU29">
            <v>181899000</v>
          </cell>
        </row>
        <row r="30">
          <cell r="B30" t="str">
            <v>EC145</v>
          </cell>
          <cell r="C30" t="str">
            <v xml:space="preserve"> Walter Sisulu</v>
          </cell>
          <cell r="D30">
            <v>27</v>
          </cell>
          <cell r="E30" t="str">
            <v>B3</v>
          </cell>
          <cell r="F30" t="str">
            <v>B</v>
          </cell>
          <cell r="G30">
            <v>25689.534791681337</v>
          </cell>
          <cell r="H30">
            <v>0.62263945816908506</v>
          </cell>
          <cell r="I30">
            <v>15915.341433191787</v>
          </cell>
          <cell r="K30">
            <v>48297526.312167898</v>
          </cell>
          <cell r="L30">
            <v>27365131.006280482</v>
          </cell>
          <cell r="M30">
            <v>22939706.377082206</v>
          </cell>
          <cell r="N30">
            <v>33001257.996246114</v>
          </cell>
          <cell r="O30">
            <v>131603621.69177671</v>
          </cell>
          <cell r="Q30">
            <v>0</v>
          </cell>
          <cell r="R30">
            <v>0</v>
          </cell>
          <cell r="S30">
            <v>1</v>
          </cell>
          <cell r="U30">
            <v>-48297526.312167898</v>
          </cell>
          <cell r="V30">
            <v>-27365131.006280482</v>
          </cell>
          <cell r="W30">
            <v>0</v>
          </cell>
          <cell r="Y30">
            <v>0</v>
          </cell>
          <cell r="Z30">
            <v>0</v>
          </cell>
          <cell r="AA30">
            <v>22939706.377082206</v>
          </cell>
          <cell r="AB30">
            <v>33001257.996246114</v>
          </cell>
          <cell r="AD30">
            <v>55940964.373328321</v>
          </cell>
          <cell r="AF30">
            <v>9944790.1524440851</v>
          </cell>
          <cell r="AG30">
            <v>22</v>
          </cell>
          <cell r="AH30">
            <v>16798465.375045676</v>
          </cell>
          <cell r="AI30">
            <v>26743255.527489759</v>
          </cell>
          <cell r="AK30">
            <v>0</v>
          </cell>
          <cell r="AL30">
            <v>34273020.09639889</v>
          </cell>
          <cell r="AM30">
            <v>34273020.09639889</v>
          </cell>
          <cell r="AO30">
            <v>0.3741228235529932</v>
          </cell>
          <cell r="AQ30">
            <v>10005262.268943662</v>
          </cell>
          <cell r="AR30">
            <v>12822319.050153231</v>
          </cell>
          <cell r="AT30">
            <v>78768545.692425221</v>
          </cell>
          <cell r="AU30">
            <v>78769000</v>
          </cell>
        </row>
        <row r="31">
          <cell r="B31" t="str">
            <v>DC14</v>
          </cell>
          <cell r="C31" t="str">
            <v xml:space="preserve"> Joe Gqabi District Municipality</v>
          </cell>
          <cell r="D31">
            <v>28</v>
          </cell>
          <cell r="E31" t="str">
            <v>C2</v>
          </cell>
          <cell r="F31" t="str">
            <v>C</v>
          </cell>
          <cell r="G31">
            <v>97787.267824183495</v>
          </cell>
          <cell r="H31">
            <v>0</v>
          </cell>
          <cell r="I31">
            <v>0</v>
          </cell>
          <cell r="K31">
            <v>0</v>
          </cell>
          <cell r="L31">
            <v>0</v>
          </cell>
          <cell r="M31">
            <v>0</v>
          </cell>
          <cell r="N31">
            <v>0</v>
          </cell>
          <cell r="O31">
            <v>0</v>
          </cell>
          <cell r="Q31">
            <v>1</v>
          </cell>
          <cell r="R31">
            <v>1</v>
          </cell>
          <cell r="S31">
            <v>0</v>
          </cell>
          <cell r="U31">
            <v>-221172198.70596963</v>
          </cell>
          <cell r="V31">
            <v>-125315034.84084521</v>
          </cell>
          <cell r="W31">
            <v>0</v>
          </cell>
          <cell r="Y31">
            <v>221172198.70596963</v>
          </cell>
          <cell r="Z31">
            <v>125315034.84084521</v>
          </cell>
          <cell r="AA31">
            <v>0</v>
          </cell>
          <cell r="AB31">
            <v>0</v>
          </cell>
          <cell r="AD31">
            <v>346487233.54681486</v>
          </cell>
          <cell r="AF31">
            <v>9944790.1524440851</v>
          </cell>
          <cell r="AG31">
            <v>25</v>
          </cell>
          <cell r="AH31">
            <v>19089165.198915541</v>
          </cell>
          <cell r="AI31">
            <v>29033955.351359628</v>
          </cell>
          <cell r="AK31">
            <v>16337560.815951522</v>
          </cell>
          <cell r="AL31">
            <v>0</v>
          </cell>
          <cell r="AM31">
            <v>16337560.815951522</v>
          </cell>
          <cell r="AO31">
            <v>0.8354866273397743</v>
          </cell>
          <cell r="AQ31">
            <v>24257481.434841048</v>
          </cell>
          <cell r="AR31">
            <v>13649813.585077789</v>
          </cell>
          <cell r="AT31">
            <v>384394528.56673372</v>
          </cell>
          <cell r="AU31">
            <v>384395000</v>
          </cell>
        </row>
        <row r="32">
          <cell r="B32" t="str">
            <v>EC153</v>
          </cell>
          <cell r="C32" t="str">
            <v xml:space="preserve"> Ngquza Hill</v>
          </cell>
          <cell r="D32">
            <v>29</v>
          </cell>
          <cell r="E32" t="str">
            <v>B4</v>
          </cell>
          <cell r="F32" t="str">
            <v>B</v>
          </cell>
          <cell r="G32">
            <v>63963.651494504767</v>
          </cell>
          <cell r="H32">
            <v>0.77433533869667692</v>
          </cell>
          <cell r="I32">
            <v>49281.669165552186</v>
          </cell>
          <cell r="K32">
            <v>149552727.04780859</v>
          </cell>
          <cell r="L32">
            <v>84735809.06727995</v>
          </cell>
          <cell r="M32">
            <v>71032533.306044966</v>
          </cell>
          <cell r="N32">
            <v>102188010.57112303</v>
          </cell>
          <cell r="O32">
            <v>407509079.99225652</v>
          </cell>
          <cell r="Q32">
            <v>0</v>
          </cell>
          <cell r="R32">
            <v>0</v>
          </cell>
          <cell r="S32">
            <v>1</v>
          </cell>
          <cell r="U32">
            <v>-149552727.04780859</v>
          </cell>
          <cell r="V32">
            <v>-84735809.06727995</v>
          </cell>
          <cell r="W32">
            <v>0</v>
          </cell>
          <cell r="Y32">
            <v>0</v>
          </cell>
          <cell r="Z32">
            <v>0</v>
          </cell>
          <cell r="AA32">
            <v>71032533.306044966</v>
          </cell>
          <cell r="AB32">
            <v>102188010.57112303</v>
          </cell>
          <cell r="AD32">
            <v>173220543.877168</v>
          </cell>
          <cell r="AF32">
            <v>9944790.1524440851</v>
          </cell>
          <cell r="AG32">
            <v>64</v>
          </cell>
          <cell r="AH32">
            <v>48868262.909223787</v>
          </cell>
          <cell r="AI32">
            <v>58813053.061667874</v>
          </cell>
          <cell r="AK32">
            <v>0</v>
          </cell>
          <cell r="AL32">
            <v>85335430.590206459</v>
          </cell>
          <cell r="AM32">
            <v>85335430.590206459</v>
          </cell>
          <cell r="AO32">
            <v>1</v>
          </cell>
          <cell r="AQ32">
            <v>58813053.061667874</v>
          </cell>
          <cell r="AR32">
            <v>85335430.590206459</v>
          </cell>
          <cell r="AT32">
            <v>317369027.52904236</v>
          </cell>
          <cell r="AU32">
            <v>317369000</v>
          </cell>
        </row>
        <row r="33">
          <cell r="B33" t="str">
            <v>EC154</v>
          </cell>
          <cell r="C33" t="str">
            <v xml:space="preserve"> Port St Johns</v>
          </cell>
          <cell r="D33">
            <v>30</v>
          </cell>
          <cell r="E33" t="str">
            <v>B4</v>
          </cell>
          <cell r="F33" t="str">
            <v>B</v>
          </cell>
          <cell r="G33">
            <v>35263.670507779738</v>
          </cell>
          <cell r="H33">
            <v>0.81371617822517739</v>
          </cell>
          <cell r="I33">
            <v>28551.146099803518</v>
          </cell>
          <cell r="K33">
            <v>86642799.074481741</v>
          </cell>
          <cell r="L33">
            <v>49091366.131244108</v>
          </cell>
          <cell r="M33">
            <v>41152425.853255399</v>
          </cell>
          <cell r="N33">
            <v>59202232.165946759</v>
          </cell>
          <cell r="O33">
            <v>236088823.22492799</v>
          </cell>
          <cell r="Q33">
            <v>0</v>
          </cell>
          <cell r="R33">
            <v>0</v>
          </cell>
          <cell r="S33">
            <v>1</v>
          </cell>
          <cell r="U33">
            <v>-86642799.074481741</v>
          </cell>
          <cell r="V33">
            <v>-49091366.131244108</v>
          </cell>
          <cell r="W33">
            <v>0</v>
          </cell>
          <cell r="Y33">
            <v>0</v>
          </cell>
          <cell r="Z33">
            <v>0</v>
          </cell>
          <cell r="AA33">
            <v>41152425.853255399</v>
          </cell>
          <cell r="AB33">
            <v>59202232.165946759</v>
          </cell>
          <cell r="AD33">
            <v>100354658.01920216</v>
          </cell>
          <cell r="AF33">
            <v>9944790.1524440851</v>
          </cell>
          <cell r="AG33">
            <v>39</v>
          </cell>
          <cell r="AH33">
            <v>29779097.710308246</v>
          </cell>
          <cell r="AI33">
            <v>39723887.862752333</v>
          </cell>
          <cell r="AK33">
            <v>0</v>
          </cell>
          <cell r="AL33">
            <v>47046102.538893946</v>
          </cell>
          <cell r="AM33">
            <v>47046102.538893946</v>
          </cell>
          <cell r="AO33">
            <v>1</v>
          </cell>
          <cell r="AQ33">
            <v>39723887.862752333</v>
          </cell>
          <cell r="AR33">
            <v>47046102.538893946</v>
          </cell>
          <cell r="AT33">
            <v>187124648.42084843</v>
          </cell>
          <cell r="AU33">
            <v>187125000</v>
          </cell>
        </row>
        <row r="34">
          <cell r="B34" t="str">
            <v>EC155</v>
          </cell>
          <cell r="C34" t="str">
            <v xml:space="preserve"> Nyandeni</v>
          </cell>
          <cell r="D34">
            <v>31</v>
          </cell>
          <cell r="E34" t="str">
            <v>B4</v>
          </cell>
          <cell r="F34" t="str">
            <v>B</v>
          </cell>
          <cell r="G34">
            <v>63526.330877019333</v>
          </cell>
          <cell r="H34">
            <v>0.79565119568202924</v>
          </cell>
          <cell r="I34">
            <v>50292.077113994681</v>
          </cell>
          <cell r="K34">
            <v>152618963.77799594</v>
          </cell>
          <cell r="L34">
            <v>86473123.091926098</v>
          </cell>
          <cell r="M34">
            <v>72488892.992429167</v>
          </cell>
          <cell r="N34">
            <v>104283142.08482511</v>
          </cell>
          <cell r="O34">
            <v>415864121.94717628</v>
          </cell>
          <cell r="Q34">
            <v>0</v>
          </cell>
          <cell r="R34">
            <v>0</v>
          </cell>
          <cell r="S34">
            <v>1</v>
          </cell>
          <cell r="U34">
            <v>-152618963.77799594</v>
          </cell>
          <cell r="V34">
            <v>-86473123.091926098</v>
          </cell>
          <cell r="W34">
            <v>0</v>
          </cell>
          <cell r="Y34">
            <v>0</v>
          </cell>
          <cell r="Z34">
            <v>0</v>
          </cell>
          <cell r="AA34">
            <v>72488892.992429167</v>
          </cell>
          <cell r="AB34">
            <v>104283142.08482511</v>
          </cell>
          <cell r="AD34">
            <v>176772035.0772543</v>
          </cell>
          <cell r="AF34">
            <v>9944790.1524440851</v>
          </cell>
          <cell r="AG34">
            <v>64</v>
          </cell>
          <cell r="AH34">
            <v>48868262.909223787</v>
          </cell>
          <cell r="AI34">
            <v>58813053.061667874</v>
          </cell>
          <cell r="AK34">
            <v>0</v>
          </cell>
          <cell r="AL34">
            <v>84751990.740742877</v>
          </cell>
          <cell r="AM34">
            <v>84751990.740742877</v>
          </cell>
          <cell r="AO34">
            <v>1</v>
          </cell>
          <cell r="AQ34">
            <v>58813053.061667874</v>
          </cell>
          <cell r="AR34">
            <v>84751990.740742877</v>
          </cell>
          <cell r="AT34">
            <v>320337078.87966502</v>
          </cell>
          <cell r="AU34">
            <v>320337000</v>
          </cell>
        </row>
        <row r="35">
          <cell r="B35" t="str">
            <v>EC156</v>
          </cell>
          <cell r="C35" t="str">
            <v xml:space="preserve"> Mhlontlo</v>
          </cell>
          <cell r="D35">
            <v>32</v>
          </cell>
          <cell r="E35" t="str">
            <v>B4</v>
          </cell>
          <cell r="F35" t="str">
            <v>B</v>
          </cell>
          <cell r="G35">
            <v>41395</v>
          </cell>
          <cell r="H35">
            <v>0.78510506388598145</v>
          </cell>
          <cell r="I35">
            <v>32336.926998962401</v>
          </cell>
          <cell r="K35">
            <v>98131327.508304968</v>
          </cell>
          <cell r="L35">
            <v>55600707.492309749</v>
          </cell>
          <cell r="M35">
            <v>46609091.838036254</v>
          </cell>
          <cell r="N35">
            <v>67052238.569821149</v>
          </cell>
          <cell r="O35">
            <v>267393365.40847209</v>
          </cell>
          <cell r="Q35">
            <v>0</v>
          </cell>
          <cell r="R35">
            <v>0</v>
          </cell>
          <cell r="S35">
            <v>1</v>
          </cell>
          <cell r="U35">
            <v>-98131327.508304968</v>
          </cell>
          <cell r="V35">
            <v>-55600707.492309749</v>
          </cell>
          <cell r="W35">
            <v>0</v>
          </cell>
          <cell r="Y35">
            <v>0</v>
          </cell>
          <cell r="Z35">
            <v>0</v>
          </cell>
          <cell r="AA35">
            <v>46609091.838036254</v>
          </cell>
          <cell r="AB35">
            <v>67052238.569821149</v>
          </cell>
          <cell r="AD35">
            <v>113661330.4078574</v>
          </cell>
          <cell r="AF35">
            <v>9944790.1524440851</v>
          </cell>
          <cell r="AG35">
            <v>51</v>
          </cell>
          <cell r="AH35">
            <v>38941897.005787708</v>
          </cell>
          <cell r="AI35">
            <v>48886687.158231795</v>
          </cell>
          <cell r="AK35">
            <v>0</v>
          </cell>
          <cell r="AL35">
            <v>55226055.216454871</v>
          </cell>
          <cell r="AM35">
            <v>55226055.216454871</v>
          </cell>
          <cell r="AO35">
            <v>1</v>
          </cell>
          <cell r="AQ35">
            <v>48886687.158231795</v>
          </cell>
          <cell r="AR35">
            <v>55226055.216454871</v>
          </cell>
          <cell r="AT35">
            <v>217774072.78254408</v>
          </cell>
          <cell r="AU35">
            <v>217774000</v>
          </cell>
        </row>
        <row r="36">
          <cell r="B36" t="str">
            <v>EC157</v>
          </cell>
          <cell r="C36" t="str">
            <v xml:space="preserve"> King Sabata Dalindyebo</v>
          </cell>
          <cell r="D36">
            <v>33</v>
          </cell>
          <cell r="E36" t="str">
            <v>B2</v>
          </cell>
          <cell r="F36" t="str">
            <v>B</v>
          </cell>
          <cell r="G36">
            <v>124299.366071091</v>
          </cell>
          <cell r="H36">
            <v>0.69800485727356509</v>
          </cell>
          <cell r="I36">
            <v>86327.753467278264</v>
          </cell>
          <cell r="K36">
            <v>261974709.24882621</v>
          </cell>
          <cell r="L36">
            <v>148433528.30515969</v>
          </cell>
          <cell r="M36">
            <v>124429207.19265726</v>
          </cell>
          <cell r="N36">
            <v>179004922.78905728</v>
          </cell>
          <cell r="O36">
            <v>713842367.53570044</v>
          </cell>
          <cell r="Q36">
            <v>0</v>
          </cell>
          <cell r="R36">
            <v>0</v>
          </cell>
          <cell r="S36">
            <v>1</v>
          </cell>
          <cell r="U36">
            <v>-261974709.24882621</v>
          </cell>
          <cell r="V36">
            <v>-148433528.30515969</v>
          </cell>
          <cell r="W36">
            <v>0</v>
          </cell>
          <cell r="Y36">
            <v>0</v>
          </cell>
          <cell r="Z36">
            <v>0</v>
          </cell>
          <cell r="AA36">
            <v>124429207.19265726</v>
          </cell>
          <cell r="AB36">
            <v>179004922.78905728</v>
          </cell>
          <cell r="AD36">
            <v>303434129.98171455</v>
          </cell>
          <cell r="AF36">
            <v>9944790.1524440851</v>
          </cell>
          <cell r="AG36">
            <v>73</v>
          </cell>
          <cell r="AH36">
            <v>55740362.38083338</v>
          </cell>
          <cell r="AI36">
            <v>65685152.533277467</v>
          </cell>
          <cell r="AK36">
            <v>0</v>
          </cell>
          <cell r="AL36">
            <v>165830744.14814371</v>
          </cell>
          <cell r="AM36">
            <v>165830744.14814371</v>
          </cell>
          <cell r="AO36">
            <v>0.68671725554835394</v>
          </cell>
          <cell r="AQ36">
            <v>45107127.677927308</v>
          </cell>
          <cell r="AR36">
            <v>113878833.50695451</v>
          </cell>
          <cell r="AT36">
            <v>462420091.16659635</v>
          </cell>
          <cell r="AU36">
            <v>462420000</v>
          </cell>
        </row>
        <row r="37">
          <cell r="B37" t="str">
            <v>DC15</v>
          </cell>
          <cell r="C37" t="str">
            <v xml:space="preserve"> O.R. Tambo District Municipality</v>
          </cell>
          <cell r="D37">
            <v>34</v>
          </cell>
          <cell r="E37" t="str">
            <v>C2</v>
          </cell>
          <cell r="F37" t="str">
            <v>C</v>
          </cell>
          <cell r="G37">
            <v>328448.01895039482</v>
          </cell>
          <cell r="H37">
            <v>0</v>
          </cell>
          <cell r="I37">
            <v>0</v>
          </cell>
          <cell r="K37">
            <v>0</v>
          </cell>
          <cell r="L37">
            <v>0</v>
          </cell>
          <cell r="M37">
            <v>0</v>
          </cell>
          <cell r="N37">
            <v>0</v>
          </cell>
          <cell r="O37">
            <v>0</v>
          </cell>
          <cell r="Q37">
            <v>1</v>
          </cell>
          <cell r="R37">
            <v>1</v>
          </cell>
          <cell r="S37">
            <v>0</v>
          </cell>
          <cell r="U37">
            <v>-748920526.65741742</v>
          </cell>
          <cell r="V37">
            <v>-424334534.08791959</v>
          </cell>
          <cell r="W37">
            <v>0</v>
          </cell>
          <cell r="Y37">
            <v>748920526.65741742</v>
          </cell>
          <cell r="Z37">
            <v>424334534.08791959</v>
          </cell>
          <cell r="AA37">
            <v>0</v>
          </cell>
          <cell r="AB37">
            <v>0</v>
          </cell>
          <cell r="AD37">
            <v>1173255060.745337</v>
          </cell>
          <cell r="AF37">
            <v>9944790.1524440851</v>
          </cell>
          <cell r="AG37">
            <v>59</v>
          </cell>
          <cell r="AH37">
            <v>45050429.869440682</v>
          </cell>
          <cell r="AI37">
            <v>54995220.021884769</v>
          </cell>
          <cell r="AK37">
            <v>54874623.290720604</v>
          </cell>
          <cell r="AL37">
            <v>0</v>
          </cell>
          <cell r="AM37">
            <v>54874623.290720604</v>
          </cell>
          <cell r="AO37">
            <v>0.80780491721322789</v>
          </cell>
          <cell r="AQ37">
            <v>44425409.156901881</v>
          </cell>
          <cell r="AR37">
            <v>44327990.524467625</v>
          </cell>
          <cell r="AT37">
            <v>1262008460.4267066</v>
          </cell>
          <cell r="AU37">
            <v>1262008000</v>
          </cell>
        </row>
        <row r="38">
          <cell r="B38" t="str">
            <v>EC441</v>
          </cell>
          <cell r="C38" t="str">
            <v xml:space="preserve"> Matatiele</v>
          </cell>
          <cell r="D38">
            <v>35</v>
          </cell>
          <cell r="E38" t="str">
            <v>B3</v>
          </cell>
          <cell r="F38" t="str">
            <v>B</v>
          </cell>
          <cell r="G38">
            <v>59765.148387503265</v>
          </cell>
          <cell r="H38">
            <v>0.79285073277186535</v>
          </cell>
          <cell r="I38">
            <v>47147.917484784979</v>
          </cell>
          <cell r="K38">
            <v>143077532.7594496</v>
          </cell>
          <cell r="L38">
            <v>81066997.152425811</v>
          </cell>
          <cell r="M38">
            <v>67957033.025772989</v>
          </cell>
          <cell r="N38">
            <v>97763569.536508024</v>
          </cell>
          <cell r="O38">
            <v>389865132.47415644</v>
          </cell>
          <cell r="Q38">
            <v>0</v>
          </cell>
          <cell r="R38">
            <v>0</v>
          </cell>
          <cell r="S38">
            <v>1</v>
          </cell>
          <cell r="U38">
            <v>-143077532.7594496</v>
          </cell>
          <cell r="V38">
            <v>-81066997.152425811</v>
          </cell>
          <cell r="W38">
            <v>0</v>
          </cell>
          <cell r="Y38">
            <v>0</v>
          </cell>
          <cell r="Z38">
            <v>0</v>
          </cell>
          <cell r="AA38">
            <v>67957033.025772989</v>
          </cell>
          <cell r="AB38">
            <v>97763569.536508024</v>
          </cell>
          <cell r="AD38">
            <v>165720602.56228101</v>
          </cell>
          <cell r="AF38">
            <v>9944790.1524440851</v>
          </cell>
          <cell r="AG38">
            <v>54</v>
          </cell>
          <cell r="AH38">
            <v>41232596.82965757</v>
          </cell>
          <cell r="AI38">
            <v>51177386.982101656</v>
          </cell>
          <cell r="AK38">
            <v>0</v>
          </cell>
          <cell r="AL38">
            <v>79734107.618501604</v>
          </cell>
          <cell r="AM38">
            <v>79734107.618501604</v>
          </cell>
          <cell r="AO38">
            <v>1</v>
          </cell>
          <cell r="AQ38">
            <v>51177386.982101656</v>
          </cell>
          <cell r="AR38">
            <v>79734107.618501604</v>
          </cell>
          <cell r="AT38">
            <v>296632097.16288424</v>
          </cell>
          <cell r="AU38">
            <v>296632000</v>
          </cell>
        </row>
        <row r="39">
          <cell r="B39" t="str">
            <v>EC442</v>
          </cell>
          <cell r="C39" t="str">
            <v xml:space="preserve"> Umzimvubu</v>
          </cell>
          <cell r="D39">
            <v>36</v>
          </cell>
          <cell r="E39" t="str">
            <v>B4</v>
          </cell>
          <cell r="F39" t="str">
            <v>B</v>
          </cell>
          <cell r="G39">
            <v>52460.918058148927</v>
          </cell>
          <cell r="H39">
            <v>0.77898993000936068</v>
          </cell>
          <cell r="I39">
            <v>40662.194251912515</v>
          </cell>
          <cell r="K39">
            <v>123395618.31180736</v>
          </cell>
          <cell r="L39">
            <v>69915325.246230453</v>
          </cell>
          <cell r="M39">
            <v>58608783.273817971</v>
          </cell>
          <cell r="N39">
            <v>84315097.406724304</v>
          </cell>
          <cell r="O39">
            <v>336234824.23858011</v>
          </cell>
          <cell r="Q39">
            <v>0</v>
          </cell>
          <cell r="R39">
            <v>0</v>
          </cell>
          <cell r="S39">
            <v>1</v>
          </cell>
          <cell r="U39">
            <v>-123395618.31180736</v>
          </cell>
          <cell r="V39">
            <v>-69915325.246230453</v>
          </cell>
          <cell r="W39">
            <v>0</v>
          </cell>
          <cell r="Y39">
            <v>0</v>
          </cell>
          <cell r="Z39">
            <v>0</v>
          </cell>
          <cell r="AA39">
            <v>58608783.273817971</v>
          </cell>
          <cell r="AB39">
            <v>84315097.406724304</v>
          </cell>
          <cell r="AD39">
            <v>142923880.68054229</v>
          </cell>
          <cell r="AF39">
            <v>9944790.1524440851</v>
          </cell>
          <cell r="AG39">
            <v>55</v>
          </cell>
          <cell r="AH39">
            <v>41996163.437614195</v>
          </cell>
          <cell r="AI39">
            <v>51940953.590058282</v>
          </cell>
          <cell r="AK39">
            <v>0</v>
          </cell>
          <cell r="AL39">
            <v>69989360.004475102</v>
          </cell>
          <cell r="AM39">
            <v>69989360.004475102</v>
          </cell>
          <cell r="AO39">
            <v>1</v>
          </cell>
          <cell r="AQ39">
            <v>51940953.590058282</v>
          </cell>
          <cell r="AR39">
            <v>69989360.004475102</v>
          </cell>
          <cell r="AT39">
            <v>264854194.27507567</v>
          </cell>
          <cell r="AU39">
            <v>264854000</v>
          </cell>
        </row>
        <row r="40">
          <cell r="B40" t="str">
            <v>EC443</v>
          </cell>
          <cell r="C40" t="str">
            <v xml:space="preserve"> Mbizana</v>
          </cell>
          <cell r="D40">
            <v>37</v>
          </cell>
          <cell r="E40" t="str">
            <v>B4</v>
          </cell>
          <cell r="F40" t="str">
            <v>B</v>
          </cell>
          <cell r="G40">
            <v>66568.973008017652</v>
          </cell>
          <cell r="H40">
            <v>0.78622545486559281</v>
          </cell>
          <cell r="I40">
            <v>52076.529977748229</v>
          </cell>
          <cell r="K40">
            <v>158034157.63366908</v>
          </cell>
          <cell r="L40">
            <v>89541344.191431284</v>
          </cell>
          <cell r="M40">
            <v>75060928.591544837</v>
          </cell>
          <cell r="N40">
            <v>107983294.51863067</v>
          </cell>
          <cell r="O40">
            <v>430619724.93527585</v>
          </cell>
          <cell r="Q40">
            <v>0</v>
          </cell>
          <cell r="R40">
            <v>0</v>
          </cell>
          <cell r="S40">
            <v>1</v>
          </cell>
          <cell r="U40">
            <v>-158034157.63366908</v>
          </cell>
          <cell r="V40">
            <v>-89541344.191431284</v>
          </cell>
          <cell r="W40">
            <v>0</v>
          </cell>
          <cell r="Y40">
            <v>0</v>
          </cell>
          <cell r="Z40">
            <v>0</v>
          </cell>
          <cell r="AA40">
            <v>75060928.591544837</v>
          </cell>
          <cell r="AB40">
            <v>107983294.51863067</v>
          </cell>
          <cell r="AD40">
            <v>183044223.11017549</v>
          </cell>
          <cell r="AF40">
            <v>9944790.1524440851</v>
          </cell>
          <cell r="AG40">
            <v>64</v>
          </cell>
          <cell r="AH40">
            <v>48868262.909223787</v>
          </cell>
          <cell r="AI40">
            <v>58813053.061667874</v>
          </cell>
          <cell r="AK40">
            <v>0</v>
          </cell>
          <cell r="AL40">
            <v>88811252.060477763</v>
          </cell>
          <cell r="AM40">
            <v>88811252.060477763</v>
          </cell>
          <cell r="AO40">
            <v>1</v>
          </cell>
          <cell r="AQ40">
            <v>58813053.061667874</v>
          </cell>
          <cell r="AR40">
            <v>88811252.060477763</v>
          </cell>
          <cell r="AT40">
            <v>330668528.23232114</v>
          </cell>
          <cell r="AU40">
            <v>330669000</v>
          </cell>
        </row>
        <row r="41">
          <cell r="B41" t="str">
            <v>EC444</v>
          </cell>
          <cell r="C41" t="str">
            <v xml:space="preserve"> Ntabankulu</v>
          </cell>
          <cell r="D41">
            <v>38</v>
          </cell>
          <cell r="E41" t="str">
            <v>B4</v>
          </cell>
          <cell r="F41" t="str">
            <v>B</v>
          </cell>
          <cell r="G41">
            <v>26322.937301542261</v>
          </cell>
          <cell r="H41">
            <v>0.80022802997665476</v>
          </cell>
          <cell r="I41">
            <v>20959.030498712105</v>
          </cell>
          <cell r="K41">
            <v>63603368.56348981</v>
          </cell>
          <cell r="L41">
            <v>36037342.822299816</v>
          </cell>
          <cell r="M41">
            <v>30209468.493466325</v>
          </cell>
          <cell r="N41">
            <v>43459600.018174119</v>
          </cell>
          <cell r="O41">
            <v>173309779.89743006</v>
          </cell>
          <cell r="Q41">
            <v>0</v>
          </cell>
          <cell r="R41">
            <v>0</v>
          </cell>
          <cell r="S41">
            <v>1</v>
          </cell>
          <cell r="U41">
            <v>-63603368.56348981</v>
          </cell>
          <cell r="V41">
            <v>-36037342.822299816</v>
          </cell>
          <cell r="W41">
            <v>0</v>
          </cell>
          <cell r="Y41">
            <v>0</v>
          </cell>
          <cell r="Z41">
            <v>0</v>
          </cell>
          <cell r="AA41">
            <v>30209468.493466325</v>
          </cell>
          <cell r="AB41">
            <v>43459600.018174119</v>
          </cell>
          <cell r="AD41">
            <v>73669068.511640444</v>
          </cell>
          <cell r="AF41">
            <v>9944790.1524440851</v>
          </cell>
          <cell r="AG41">
            <v>38</v>
          </cell>
          <cell r="AH41">
            <v>29015531.102351625</v>
          </cell>
          <cell r="AI41">
            <v>38960321.254795708</v>
          </cell>
          <cell r="AK41">
            <v>0</v>
          </cell>
          <cell r="AL41">
            <v>35118057.467671275</v>
          </cell>
          <cell r="AM41">
            <v>35118057.467671275</v>
          </cell>
          <cell r="AO41">
            <v>1</v>
          </cell>
          <cell r="AQ41">
            <v>38960321.254795708</v>
          </cell>
          <cell r="AR41">
            <v>35118057.467671275</v>
          </cell>
          <cell r="AT41">
            <v>147747447.23410743</v>
          </cell>
          <cell r="AU41">
            <v>147747000</v>
          </cell>
        </row>
        <row r="42">
          <cell r="B42" t="str">
            <v>DC44</v>
          </cell>
          <cell r="C42" t="str">
            <v xml:space="preserve"> Alfred Nzo District Municipality</v>
          </cell>
          <cell r="D42">
            <v>39</v>
          </cell>
          <cell r="E42" t="str">
            <v>C2</v>
          </cell>
          <cell r="F42" t="str">
            <v>C</v>
          </cell>
          <cell r="G42">
            <v>205117.97675521212</v>
          </cell>
          <cell r="H42">
            <v>0</v>
          </cell>
          <cell r="I42">
            <v>0</v>
          </cell>
          <cell r="K42">
            <v>0</v>
          </cell>
          <cell r="L42">
            <v>0</v>
          </cell>
          <cell r="M42">
            <v>0</v>
          </cell>
          <cell r="N42">
            <v>0</v>
          </cell>
          <cell r="O42">
            <v>0</v>
          </cell>
          <cell r="Q42">
            <v>1</v>
          </cell>
          <cell r="R42">
            <v>1</v>
          </cell>
          <cell r="S42">
            <v>0</v>
          </cell>
          <cell r="U42">
            <v>-488110677.26841581</v>
          </cell>
          <cell r="V42">
            <v>-276561009.41238737</v>
          </cell>
          <cell r="W42">
            <v>0</v>
          </cell>
          <cell r="Y42">
            <v>488110677.26841581</v>
          </cell>
          <cell r="Z42">
            <v>276561009.41238737</v>
          </cell>
          <cell r="AA42">
            <v>0</v>
          </cell>
          <cell r="AB42">
            <v>0</v>
          </cell>
          <cell r="AD42">
            <v>764671686.68080318</v>
          </cell>
          <cell r="AF42">
            <v>9944790.1524440851</v>
          </cell>
          <cell r="AG42">
            <v>42</v>
          </cell>
          <cell r="AH42">
            <v>32069797.534178112</v>
          </cell>
          <cell r="AI42">
            <v>42014587.686622195</v>
          </cell>
          <cell r="AK42">
            <v>34269567.95345141</v>
          </cell>
          <cell r="AL42">
            <v>0</v>
          </cell>
          <cell r="AM42">
            <v>34269567.95345141</v>
          </cell>
          <cell r="AO42">
            <v>0.83710772488712615</v>
          </cell>
          <cell r="AQ42">
            <v>35170735.910418972</v>
          </cell>
          <cell r="AR42">
            <v>28687320.062378477</v>
          </cell>
          <cell r="AT42">
            <v>828529742.65360069</v>
          </cell>
          <cell r="AU42">
            <v>828530000</v>
          </cell>
        </row>
        <row r="43">
          <cell r="G43">
            <v>0</v>
          </cell>
        </row>
        <row r="44">
          <cell r="B44" t="str">
            <v>MAN</v>
          </cell>
          <cell r="C44" t="str">
            <v xml:space="preserve"> Mangaung </v>
          </cell>
          <cell r="D44">
            <v>40</v>
          </cell>
          <cell r="E44" t="str">
            <v>A</v>
          </cell>
          <cell r="F44" t="str">
            <v>A</v>
          </cell>
          <cell r="G44">
            <v>297146.70495325571</v>
          </cell>
          <cell r="H44">
            <v>0.55085322065228859</v>
          </cell>
          <cell r="I44">
            <v>162865.79833256768</v>
          </cell>
          <cell r="K44">
            <v>494241057.49403989</v>
          </cell>
          <cell r="L44">
            <v>280034451.44559246</v>
          </cell>
          <cell r="M44">
            <v>234747938.54101574</v>
          </cell>
          <cell r="N44">
            <v>337710394.21928108</v>
          </cell>
          <cell r="O44">
            <v>1346733841.6999292</v>
          </cell>
          <cell r="Q44">
            <v>1</v>
          </cell>
          <cell r="R44">
            <v>1</v>
          </cell>
          <cell r="S44">
            <v>1</v>
          </cell>
          <cell r="U44">
            <v>0</v>
          </cell>
          <cell r="V44">
            <v>0</v>
          </cell>
          <cell r="W44">
            <v>0</v>
          </cell>
          <cell r="Y44">
            <v>494241057.49403989</v>
          </cell>
          <cell r="Z44">
            <v>280034451.44559246</v>
          </cell>
          <cell r="AA44">
            <v>234747938.54101574</v>
          </cell>
          <cell r="AB44">
            <v>337710394.21928108</v>
          </cell>
          <cell r="AD44">
            <v>1346733841.6999292</v>
          </cell>
          <cell r="AF44">
            <v>9944790.1524440851</v>
          </cell>
          <cell r="AG44">
            <v>101</v>
          </cell>
          <cell r="AH44">
            <v>77120227.403618783</v>
          </cell>
          <cell r="AI44">
            <v>87065017.556062862</v>
          </cell>
          <cell r="AK44">
            <v>49645035.304205813</v>
          </cell>
          <cell r="AL44">
            <v>396430494.86981821</v>
          </cell>
          <cell r="AM44">
            <v>446075530.17402405</v>
          </cell>
          <cell r="AO44">
            <v>0</v>
          </cell>
          <cell r="AQ44">
            <v>0</v>
          </cell>
          <cell r="AR44">
            <v>0</v>
          </cell>
          <cell r="AT44">
            <v>1346733841.6999292</v>
          </cell>
          <cell r="AU44">
            <v>1346734000</v>
          </cell>
        </row>
        <row r="45">
          <cell r="B45" t="str">
            <v>FS161</v>
          </cell>
          <cell r="C45" t="str">
            <v xml:space="preserve"> Letsemeng</v>
          </cell>
          <cell r="D45">
            <v>41</v>
          </cell>
          <cell r="E45" t="str">
            <v>B3</v>
          </cell>
          <cell r="F45" t="str">
            <v>B</v>
          </cell>
          <cell r="G45">
            <v>14809.553848434085</v>
          </cell>
          <cell r="H45">
            <v>0.63279811276320019</v>
          </cell>
          <cell r="I45">
            <v>9324.6004375233078</v>
          </cell>
          <cell r="K45">
            <v>28296919.476858281</v>
          </cell>
          <cell r="L45">
            <v>16032889.625722095</v>
          </cell>
          <cell r="M45">
            <v>13440088.421496028</v>
          </cell>
          <cell r="N45">
            <v>19335026.272754163</v>
          </cell>
          <cell r="O45">
            <v>77104923.796830565</v>
          </cell>
          <cell r="Q45">
            <v>1</v>
          </cell>
          <cell r="R45">
            <v>1</v>
          </cell>
          <cell r="S45">
            <v>1</v>
          </cell>
          <cell r="U45">
            <v>0</v>
          </cell>
          <cell r="V45">
            <v>0</v>
          </cell>
          <cell r="W45">
            <v>0</v>
          </cell>
          <cell r="Y45">
            <v>28296919.476858281</v>
          </cell>
          <cell r="Z45">
            <v>16032889.625722095</v>
          </cell>
          <cell r="AA45">
            <v>13440088.421496028</v>
          </cell>
          <cell r="AB45">
            <v>19335026.272754163</v>
          </cell>
          <cell r="AD45">
            <v>77104923.796830565</v>
          </cell>
          <cell r="AF45">
            <v>9944790.1524440851</v>
          </cell>
          <cell r="AG45">
            <v>13</v>
          </cell>
          <cell r="AH45">
            <v>9926365.9034360815</v>
          </cell>
          <cell r="AI45">
            <v>19871156.055880167</v>
          </cell>
          <cell r="AK45">
            <v>0</v>
          </cell>
          <cell r="AL45">
            <v>19757778.440987621</v>
          </cell>
          <cell r="AM45">
            <v>19757778.440987621</v>
          </cell>
          <cell r="AO45">
            <v>0.48009927673489661</v>
          </cell>
          <cell r="AQ45">
            <v>9540127.6503143292</v>
          </cell>
          <cell r="AR45">
            <v>9485695.1394064892</v>
          </cell>
          <cell r="AT45">
            <v>96130746.586551383</v>
          </cell>
          <cell r="AU45">
            <v>96131000</v>
          </cell>
        </row>
        <row r="46">
          <cell r="B46" t="str">
            <v>FS162</v>
          </cell>
          <cell r="C46" t="str">
            <v xml:space="preserve"> Kopanong</v>
          </cell>
          <cell r="D46">
            <v>42</v>
          </cell>
          <cell r="E46" t="str">
            <v>B3</v>
          </cell>
          <cell r="F46" t="str">
            <v>B</v>
          </cell>
          <cell r="G46">
            <v>18836.481799531826</v>
          </cell>
          <cell r="H46">
            <v>0.65287267184942332</v>
          </cell>
          <cell r="I46">
            <v>12236.33507969986</v>
          </cell>
          <cell r="K46">
            <v>37133021.491062433</v>
          </cell>
          <cell r="L46">
            <v>21039379.764382407</v>
          </cell>
          <cell r="M46">
            <v>17636940.749163192</v>
          </cell>
          <cell r="N46">
            <v>25372653.963397115</v>
          </cell>
          <cell r="O46">
            <v>101181995.96800515</v>
          </cell>
          <cell r="Q46">
            <v>1</v>
          </cell>
          <cell r="R46">
            <v>1</v>
          </cell>
          <cell r="S46">
            <v>1</v>
          </cell>
          <cell r="U46">
            <v>0</v>
          </cell>
          <cell r="V46">
            <v>0</v>
          </cell>
          <cell r="W46">
            <v>0</v>
          </cell>
          <cell r="Y46">
            <v>37133021.491062433</v>
          </cell>
          <cell r="Z46">
            <v>21039379.764382407</v>
          </cell>
          <cell r="AA46">
            <v>17636940.749163192</v>
          </cell>
          <cell r="AB46">
            <v>25372653.963397115</v>
          </cell>
          <cell r="AD46">
            <v>101181995.96800515</v>
          </cell>
          <cell r="AF46">
            <v>9944790.1524440851</v>
          </cell>
          <cell r="AG46">
            <v>17</v>
          </cell>
          <cell r="AH46">
            <v>12980632.335262569</v>
          </cell>
          <cell r="AI46">
            <v>22925422.487706654</v>
          </cell>
          <cell r="AK46">
            <v>0</v>
          </cell>
          <cell r="AL46">
            <v>25130198.911576081</v>
          </cell>
          <cell r="AM46">
            <v>25130198.911576081</v>
          </cell>
          <cell r="AO46">
            <v>0.49713512186118625</v>
          </cell>
          <cell r="AQ46">
            <v>11397032.702145226</v>
          </cell>
          <cell r="AR46">
            <v>12493104.498302225</v>
          </cell>
          <cell r="AT46">
            <v>125072133.16845261</v>
          </cell>
          <cell r="AU46">
            <v>125072000</v>
          </cell>
        </row>
        <row r="47">
          <cell r="B47" t="str">
            <v>FS163</v>
          </cell>
          <cell r="C47" t="str">
            <v xml:space="preserve"> Mohokare</v>
          </cell>
          <cell r="D47">
            <v>43</v>
          </cell>
          <cell r="E47" t="str">
            <v>B3</v>
          </cell>
          <cell r="F47" t="str">
            <v>B</v>
          </cell>
          <cell r="G47">
            <v>13665.677478161469</v>
          </cell>
          <cell r="H47">
            <v>0.69752049509486835</v>
          </cell>
          <cell r="I47">
            <v>9484.4296697721093</v>
          </cell>
          <cell r="K47">
            <v>28781945.612325989</v>
          </cell>
          <cell r="L47">
            <v>16307702.949550647</v>
          </cell>
          <cell r="M47">
            <v>13670459.580899216</v>
          </cell>
          <cell r="N47">
            <v>19666440.19503323</v>
          </cell>
          <cell r="O47">
            <v>78426548.337809086</v>
          </cell>
          <cell r="Q47">
            <v>1</v>
          </cell>
          <cell r="R47">
            <v>1</v>
          </cell>
          <cell r="S47">
            <v>1</v>
          </cell>
          <cell r="U47">
            <v>0</v>
          </cell>
          <cell r="V47">
            <v>0</v>
          </cell>
          <cell r="W47">
            <v>0</v>
          </cell>
          <cell r="Y47">
            <v>28781945.612325989</v>
          </cell>
          <cell r="Z47">
            <v>16307702.949550647</v>
          </cell>
          <cell r="AA47">
            <v>13670459.580899216</v>
          </cell>
          <cell r="AB47">
            <v>19666440.19503323</v>
          </cell>
          <cell r="AD47">
            <v>78426548.337809086</v>
          </cell>
          <cell r="AF47">
            <v>9944790.1524440851</v>
          </cell>
          <cell r="AG47">
            <v>13</v>
          </cell>
          <cell r="AH47">
            <v>9926365.9034360815</v>
          </cell>
          <cell r="AI47">
            <v>19871156.055880167</v>
          </cell>
          <cell r="AK47">
            <v>0</v>
          </cell>
          <cell r="AL47">
            <v>18231705.736905642</v>
          </cell>
          <cell r="AM47">
            <v>18231705.736905642</v>
          </cell>
          <cell r="AO47">
            <v>0.67571370858584312</v>
          </cell>
          <cell r="AQ47">
            <v>13427212.552406823</v>
          </cell>
          <cell r="AR47">
            <v>12319413.497330302</v>
          </cell>
          <cell r="AT47">
            <v>104173174.38754621</v>
          </cell>
          <cell r="AU47">
            <v>104173000</v>
          </cell>
        </row>
        <row r="48">
          <cell r="B48" t="str">
            <v>DC16</v>
          </cell>
          <cell r="C48" t="str">
            <v xml:space="preserve"> Xhariep District Municipality</v>
          </cell>
          <cell r="D48">
            <v>44</v>
          </cell>
          <cell r="E48" t="str">
            <v>C1</v>
          </cell>
          <cell r="F48" t="str">
            <v>C</v>
          </cell>
          <cell r="G48">
            <v>47311.713126127375</v>
          </cell>
          <cell r="H48">
            <v>0</v>
          </cell>
          <cell r="I48">
            <v>0</v>
          </cell>
          <cell r="K48">
            <v>0</v>
          </cell>
          <cell r="L48">
            <v>0</v>
          </cell>
          <cell r="M48">
            <v>0</v>
          </cell>
          <cell r="N48">
            <v>0</v>
          </cell>
          <cell r="O48">
            <v>0</v>
          </cell>
          <cell r="Q48">
            <v>0</v>
          </cell>
          <cell r="R48">
            <v>0</v>
          </cell>
          <cell r="S48">
            <v>0</v>
          </cell>
          <cell r="U48">
            <v>0</v>
          </cell>
          <cell r="V48">
            <v>0</v>
          </cell>
          <cell r="W48">
            <v>0</v>
          </cell>
          <cell r="Y48">
            <v>0</v>
          </cell>
          <cell r="Z48">
            <v>0</v>
          </cell>
          <cell r="AA48">
            <v>0</v>
          </cell>
          <cell r="AB48">
            <v>0</v>
          </cell>
          <cell r="AD48">
            <v>0</v>
          </cell>
          <cell r="AF48">
            <v>9944790.1524440851</v>
          </cell>
          <cell r="AG48">
            <v>16</v>
          </cell>
          <cell r="AH48">
            <v>12217065.727305947</v>
          </cell>
          <cell r="AI48">
            <v>22161855.879750032</v>
          </cell>
          <cell r="AK48">
            <v>7904484.9877051152</v>
          </cell>
          <cell r="AL48">
            <v>0</v>
          </cell>
          <cell r="AM48">
            <v>7904484.9877051152</v>
          </cell>
          <cell r="AO48">
            <v>0.75846377729685699</v>
          </cell>
          <cell r="AQ48">
            <v>16808964.922463767</v>
          </cell>
          <cell r="AR48">
            <v>5995265.5413611215</v>
          </cell>
          <cell r="AT48">
            <v>22804230.463824891</v>
          </cell>
          <cell r="AU48">
            <v>22804000</v>
          </cell>
        </row>
        <row r="49">
          <cell r="B49" t="str">
            <v>FS181</v>
          </cell>
          <cell r="C49" t="str">
            <v xml:space="preserve"> Masilonyana</v>
          </cell>
          <cell r="D49">
            <v>45</v>
          </cell>
          <cell r="E49" t="str">
            <v>B3</v>
          </cell>
          <cell r="F49" t="str">
            <v>B</v>
          </cell>
          <cell r="G49">
            <v>23749.643148957144</v>
          </cell>
          <cell r="H49">
            <v>0.68945355358310068</v>
          </cell>
          <cell r="I49">
            <v>16292.40448605215</v>
          </cell>
          <cell r="K49">
            <v>49441781.544976778</v>
          </cell>
          <cell r="L49">
            <v>28013460.159787215</v>
          </cell>
          <cell r="M49">
            <v>23483189.264620125</v>
          </cell>
          <cell r="N49">
            <v>33783117.131378822</v>
          </cell>
          <cell r="O49">
            <v>134721548.10076293</v>
          </cell>
          <cell r="Q49">
            <v>1</v>
          </cell>
          <cell r="R49">
            <v>1</v>
          </cell>
          <cell r="S49">
            <v>1</v>
          </cell>
          <cell r="U49">
            <v>0</v>
          </cell>
          <cell r="V49">
            <v>0</v>
          </cell>
          <cell r="W49">
            <v>0</v>
          </cell>
          <cell r="Y49">
            <v>49441781.544976778</v>
          </cell>
          <cell r="Z49">
            <v>28013460.159787215</v>
          </cell>
          <cell r="AA49">
            <v>23483189.264620125</v>
          </cell>
          <cell r="AB49">
            <v>33783117.131378822</v>
          </cell>
          <cell r="AD49">
            <v>134721548.10076293</v>
          </cell>
          <cell r="AF49">
            <v>9944790.1524440851</v>
          </cell>
          <cell r="AG49">
            <v>19</v>
          </cell>
          <cell r="AH49">
            <v>14507765.551175812</v>
          </cell>
          <cell r="AI49">
            <v>24452555.703619897</v>
          </cell>
          <cell r="AK49">
            <v>0</v>
          </cell>
          <cell r="AL49">
            <v>31684964.462263711</v>
          </cell>
          <cell r="AM49">
            <v>31684964.462263711</v>
          </cell>
          <cell r="AO49">
            <v>0.74592812441972711</v>
          </cell>
          <cell r="AQ49">
            <v>18239849.013270091</v>
          </cell>
          <cell r="AR49">
            <v>23634706.113642078</v>
          </cell>
          <cell r="AT49">
            <v>176596103.22767511</v>
          </cell>
          <cell r="AU49">
            <v>176596000</v>
          </cell>
        </row>
        <row r="50">
          <cell r="B50" t="str">
            <v>FS182</v>
          </cell>
          <cell r="C50" t="str">
            <v xml:space="preserve"> Tokologo</v>
          </cell>
          <cell r="D50">
            <v>46</v>
          </cell>
          <cell r="E50" t="str">
            <v>B3</v>
          </cell>
          <cell r="F50" t="str">
            <v>B</v>
          </cell>
          <cell r="G50">
            <v>10247.890061757707</v>
          </cell>
          <cell r="H50">
            <v>0.69525213822348275</v>
          </cell>
          <cell r="I50">
            <v>7089.2431403276441</v>
          </cell>
          <cell r="K50">
            <v>21513387.478402592</v>
          </cell>
          <cell r="L50">
            <v>12189375.143775057</v>
          </cell>
          <cell r="M50">
            <v>10218138.062417064</v>
          </cell>
          <cell r="N50">
            <v>14699900.900910275</v>
          </cell>
          <cell r="O50">
            <v>58620801.585504979</v>
          </cell>
          <cell r="Q50">
            <v>1</v>
          </cell>
          <cell r="R50">
            <v>1</v>
          </cell>
          <cell r="S50">
            <v>1</v>
          </cell>
          <cell r="U50">
            <v>0</v>
          </cell>
          <cell r="V50">
            <v>0</v>
          </cell>
          <cell r="W50">
            <v>0</v>
          </cell>
          <cell r="Y50">
            <v>21513387.478402592</v>
          </cell>
          <cell r="Z50">
            <v>12189375.143775057</v>
          </cell>
          <cell r="AA50">
            <v>10218138.062417064</v>
          </cell>
          <cell r="AB50">
            <v>14699900.900910275</v>
          </cell>
          <cell r="AD50">
            <v>58620801.585504979</v>
          </cell>
          <cell r="AF50">
            <v>9944790.1524440851</v>
          </cell>
          <cell r="AG50">
            <v>13</v>
          </cell>
          <cell r="AH50">
            <v>9926365.9034360815</v>
          </cell>
          <cell r="AI50">
            <v>19871156.055880167</v>
          </cell>
          <cell r="AK50">
            <v>0</v>
          </cell>
          <cell r="AL50">
            <v>13671954.158782227</v>
          </cell>
          <cell r="AM50">
            <v>13671954.158782227</v>
          </cell>
          <cell r="AO50">
            <v>0.68799117366075824</v>
          </cell>
          <cell r="AQ50">
            <v>13671179.976881079</v>
          </cell>
          <cell r="AR50">
            <v>9406183.7879366688</v>
          </cell>
          <cell r="AT50">
            <v>81698165.350322723</v>
          </cell>
          <cell r="AU50">
            <v>81698000</v>
          </cell>
        </row>
        <row r="51">
          <cell r="B51" t="str">
            <v>FS183</v>
          </cell>
          <cell r="C51" t="str">
            <v xml:space="preserve"> Tswelopele</v>
          </cell>
          <cell r="D51">
            <v>47</v>
          </cell>
          <cell r="E51" t="str">
            <v>B3</v>
          </cell>
          <cell r="F51" t="str">
            <v>B</v>
          </cell>
          <cell r="G51">
            <v>14249.115843041745</v>
          </cell>
          <cell r="H51">
            <v>0.66468873052106703</v>
          </cell>
          <cell r="I51">
            <v>9423.8705871552465</v>
          </cell>
          <cell r="K51">
            <v>28598169.85744153</v>
          </cell>
          <cell r="L51">
            <v>16203576.548217244</v>
          </cell>
          <cell r="M51">
            <v>13583172.256305661</v>
          </cell>
          <cell r="N51">
            <v>19540867.902547747</v>
          </cell>
          <cell r="O51">
            <v>77925786.564512178</v>
          </cell>
          <cell r="Q51">
            <v>1</v>
          </cell>
          <cell r="R51">
            <v>1</v>
          </cell>
          <cell r="S51">
            <v>1</v>
          </cell>
          <cell r="U51">
            <v>0</v>
          </cell>
          <cell r="V51">
            <v>0</v>
          </cell>
          <cell r="W51">
            <v>0</v>
          </cell>
          <cell r="Y51">
            <v>28598169.85744153</v>
          </cell>
          <cell r="Z51">
            <v>16203576.548217244</v>
          </cell>
          <cell r="AA51">
            <v>13583172.256305661</v>
          </cell>
          <cell r="AB51">
            <v>19540867.902547747</v>
          </cell>
          <cell r="AD51">
            <v>77925786.564512178</v>
          </cell>
          <cell r="AF51">
            <v>9944790.1524440851</v>
          </cell>
          <cell r="AG51">
            <v>17</v>
          </cell>
          <cell r="AH51">
            <v>12980632.335262569</v>
          </cell>
          <cell r="AI51">
            <v>22925422.487706654</v>
          </cell>
          <cell r="AK51">
            <v>0</v>
          </cell>
          <cell r="AL51">
            <v>19010084.752590537</v>
          </cell>
          <cell r="AM51">
            <v>19010084.752590537</v>
          </cell>
          <cell r="AO51">
            <v>0.66598145991950086</v>
          </cell>
          <cell r="AQ51">
            <v>15267906.337634232</v>
          </cell>
          <cell r="AR51">
            <v>12660363.996723689</v>
          </cell>
          <cell r="AT51">
            <v>105854056.8988701</v>
          </cell>
          <cell r="AU51">
            <v>105854000</v>
          </cell>
        </row>
        <row r="52">
          <cell r="B52" t="str">
            <v>FS184</v>
          </cell>
          <cell r="C52" t="str">
            <v xml:space="preserve"> Matjhabeng</v>
          </cell>
          <cell r="D52">
            <v>48</v>
          </cell>
          <cell r="E52" t="str">
            <v>B1</v>
          </cell>
          <cell r="F52" t="str">
            <v>B</v>
          </cell>
          <cell r="G52">
            <v>161117.84905675414</v>
          </cell>
          <cell r="H52">
            <v>0.59892089360004952</v>
          </cell>
          <cell r="I52">
            <v>96014.361901329146</v>
          </cell>
          <cell r="K52">
            <v>291370197.09827638</v>
          </cell>
          <cell r="L52">
            <v>165088861.14341873</v>
          </cell>
          <cell r="M52">
            <v>138391078.77421665</v>
          </cell>
          <cell r="N52">
            <v>199090590.78321338</v>
          </cell>
          <cell r="O52">
            <v>793940727.79912519</v>
          </cell>
          <cell r="Q52">
            <v>1</v>
          </cell>
          <cell r="R52">
            <v>1</v>
          </cell>
          <cell r="S52">
            <v>1</v>
          </cell>
          <cell r="U52">
            <v>0</v>
          </cell>
          <cell r="V52">
            <v>0</v>
          </cell>
          <cell r="W52">
            <v>0</v>
          </cell>
          <cell r="Y52">
            <v>291370197.09827638</v>
          </cell>
          <cell r="Z52">
            <v>165088861.14341873</v>
          </cell>
          <cell r="AA52">
            <v>138391078.77421665</v>
          </cell>
          <cell r="AB52">
            <v>199090590.78321338</v>
          </cell>
          <cell r="AD52">
            <v>793940727.79912519</v>
          </cell>
          <cell r="AF52">
            <v>9944790.1524440851</v>
          </cell>
          <cell r="AG52">
            <v>72</v>
          </cell>
          <cell r="AH52">
            <v>54976795.772876762</v>
          </cell>
          <cell r="AI52">
            <v>64921585.925320849</v>
          </cell>
          <cell r="AK52">
            <v>0</v>
          </cell>
          <cell r="AL52">
            <v>214951159.03767958</v>
          </cell>
          <cell r="AM52">
            <v>214951159.03767958</v>
          </cell>
          <cell r="AO52">
            <v>0.20936745830457215</v>
          </cell>
          <cell r="AQ52">
            <v>13592467.434286311</v>
          </cell>
          <cell r="AR52">
            <v>45003777.827340834</v>
          </cell>
          <cell r="AT52">
            <v>852536973.06075239</v>
          </cell>
          <cell r="AU52">
            <v>852537000</v>
          </cell>
        </row>
        <row r="53">
          <cell r="B53" t="str">
            <v>FS185</v>
          </cell>
          <cell r="C53" t="str">
            <v xml:space="preserve"> Nala</v>
          </cell>
          <cell r="D53">
            <v>49</v>
          </cell>
          <cell r="E53" t="str">
            <v>B3</v>
          </cell>
          <cell r="F53" t="str">
            <v>B</v>
          </cell>
          <cell r="G53">
            <v>23653</v>
          </cell>
          <cell r="H53">
            <v>0.69123900652307235</v>
          </cell>
          <cell r="I53">
            <v>16268.126840183781</v>
          </cell>
          <cell r="K53">
            <v>49368107.33289361</v>
          </cell>
          <cell r="L53">
            <v>27971716.728614166</v>
          </cell>
          <cell r="M53">
            <v>23448196.482964449</v>
          </cell>
          <cell r="N53">
            <v>33732776.216092348</v>
          </cell>
          <cell r="O53">
            <v>134520796.76056457</v>
          </cell>
          <cell r="Q53">
            <v>1</v>
          </cell>
          <cell r="R53">
            <v>1</v>
          </cell>
          <cell r="S53">
            <v>1</v>
          </cell>
          <cell r="U53">
            <v>0</v>
          </cell>
          <cell r="V53">
            <v>0</v>
          </cell>
          <cell r="W53">
            <v>0</v>
          </cell>
          <cell r="Y53">
            <v>49368107.33289361</v>
          </cell>
          <cell r="Z53">
            <v>27971716.728614166</v>
          </cell>
          <cell r="AA53">
            <v>23448196.482964449</v>
          </cell>
          <cell r="AB53">
            <v>33732776.216092348</v>
          </cell>
          <cell r="AD53">
            <v>134520796.76056457</v>
          </cell>
          <cell r="AF53">
            <v>9944790.1524440851</v>
          </cell>
          <cell r="AG53">
            <v>24</v>
          </cell>
          <cell r="AH53">
            <v>18325598.590958919</v>
          </cell>
          <cell r="AI53">
            <v>28270388.743403003</v>
          </cell>
          <cell r="AK53">
            <v>0</v>
          </cell>
          <cell r="AL53">
            <v>31556030.535929631</v>
          </cell>
          <cell r="AM53">
            <v>31556030.535929631</v>
          </cell>
          <cell r="AO53">
            <v>0.61829361184083931</v>
          </cell>
          <cell r="AQ53">
            <v>17479400.764303248</v>
          </cell>
          <cell r="AR53">
            <v>19510892.09541975</v>
          </cell>
          <cell r="AT53">
            <v>171511089.62028757</v>
          </cell>
          <cell r="AU53">
            <v>171511000</v>
          </cell>
        </row>
        <row r="54">
          <cell r="B54" t="str">
            <v>DC18</v>
          </cell>
          <cell r="C54" t="str">
            <v xml:space="preserve"> Lejweleputswa District Municipality</v>
          </cell>
          <cell r="D54">
            <v>50</v>
          </cell>
          <cell r="E54" t="str">
            <v>C1</v>
          </cell>
          <cell r="F54" t="str">
            <v>C</v>
          </cell>
          <cell r="G54">
            <v>233017.49811051076</v>
          </cell>
          <cell r="H54">
            <v>0</v>
          </cell>
          <cell r="I54">
            <v>0</v>
          </cell>
          <cell r="K54">
            <v>0</v>
          </cell>
          <cell r="L54">
            <v>0</v>
          </cell>
          <cell r="M54">
            <v>0</v>
          </cell>
          <cell r="N54">
            <v>0</v>
          </cell>
          <cell r="O54">
            <v>0</v>
          </cell>
          <cell r="Q54">
            <v>0</v>
          </cell>
          <cell r="R54">
            <v>0</v>
          </cell>
          <cell r="S54">
            <v>0</v>
          </cell>
          <cell r="U54">
            <v>0</v>
          </cell>
          <cell r="V54">
            <v>0</v>
          </cell>
          <cell r="W54">
            <v>0</v>
          </cell>
          <cell r="Y54">
            <v>0</v>
          </cell>
          <cell r="Z54">
            <v>0</v>
          </cell>
          <cell r="AA54">
            <v>0</v>
          </cell>
          <cell r="AB54">
            <v>0</v>
          </cell>
          <cell r="AD54">
            <v>0</v>
          </cell>
          <cell r="AF54">
            <v>9944790.1524440851</v>
          </cell>
          <cell r="AG54">
            <v>39</v>
          </cell>
          <cell r="AH54">
            <v>29779097.710308246</v>
          </cell>
          <cell r="AI54">
            <v>39723887.862752333</v>
          </cell>
          <cell r="AK54">
            <v>38930810.02535031</v>
          </cell>
          <cell r="AL54">
            <v>0</v>
          </cell>
          <cell r="AM54">
            <v>38930810.02535031</v>
          </cell>
          <cell r="AO54">
            <v>0.60128973734737368</v>
          </cell>
          <cell r="AQ54">
            <v>23885566.099410877</v>
          </cell>
          <cell r="AR54">
            <v>23408696.53486339</v>
          </cell>
          <cell r="AT54">
            <v>47294262.634274267</v>
          </cell>
          <cell r="AU54">
            <v>47294000</v>
          </cell>
        </row>
        <row r="55">
          <cell r="B55" t="str">
            <v>FS191</v>
          </cell>
          <cell r="C55" t="str">
            <v xml:space="preserve"> Setsoto</v>
          </cell>
          <cell r="D55">
            <v>51</v>
          </cell>
          <cell r="E55" t="str">
            <v>B3</v>
          </cell>
          <cell r="F55" t="str">
            <v>B</v>
          </cell>
          <cell r="G55">
            <v>39271.74309402053</v>
          </cell>
          <cell r="H55">
            <v>0.71345287342840225</v>
          </cell>
          <cell r="I55">
            <v>27878.445265196104</v>
          </cell>
          <cell r="K55">
            <v>84601385.989123061</v>
          </cell>
          <cell r="L55">
            <v>47934711.934138745</v>
          </cell>
          <cell r="M55">
            <v>40182823.05269409</v>
          </cell>
          <cell r="N55">
            <v>57807353.275640905</v>
          </cell>
          <cell r="O55">
            <v>230526274.25159681</v>
          </cell>
          <cell r="Q55">
            <v>1</v>
          </cell>
          <cell r="R55">
            <v>1</v>
          </cell>
          <cell r="S55">
            <v>1</v>
          </cell>
          <cell r="U55">
            <v>0</v>
          </cell>
          <cell r="V55">
            <v>0</v>
          </cell>
          <cell r="W55">
            <v>0</v>
          </cell>
          <cell r="Y55">
            <v>84601385.989123061</v>
          </cell>
          <cell r="Z55">
            <v>47934711.934138745</v>
          </cell>
          <cell r="AA55">
            <v>40182823.05269409</v>
          </cell>
          <cell r="AB55">
            <v>57807353.275640905</v>
          </cell>
          <cell r="AD55">
            <v>230526274.25159681</v>
          </cell>
          <cell r="AF55">
            <v>9944790.1524440851</v>
          </cell>
          <cell r="AG55">
            <v>33</v>
          </cell>
          <cell r="AH55">
            <v>25197698.062568516</v>
          </cell>
          <cell r="AI55">
            <v>35142488.215012603</v>
          </cell>
          <cell r="AK55">
            <v>0</v>
          </cell>
          <cell r="AL55">
            <v>52393367.618234284</v>
          </cell>
          <cell r="AM55">
            <v>52393367.618234284</v>
          </cell>
          <cell r="AO55">
            <v>0.61614505447437096</v>
          </cell>
          <cell r="AQ55">
            <v>21652870.315603878</v>
          </cell>
          <cell r="AR55">
            <v>32281914.345232707</v>
          </cell>
          <cell r="AT55">
            <v>284461058.91243339</v>
          </cell>
          <cell r="AU55">
            <v>284461000</v>
          </cell>
        </row>
        <row r="56">
          <cell r="B56" t="str">
            <v>FS192</v>
          </cell>
          <cell r="C56" t="str">
            <v xml:space="preserve"> Dihlabeng</v>
          </cell>
          <cell r="D56">
            <v>52</v>
          </cell>
          <cell r="E56" t="str">
            <v>B2</v>
          </cell>
          <cell r="F56" t="str">
            <v>B</v>
          </cell>
          <cell r="G56">
            <v>52940.468765223181</v>
          </cell>
          <cell r="H56">
            <v>0.57878442398569652</v>
          </cell>
          <cell r="I56">
            <v>30487.913126213396</v>
          </cell>
          <cell r="K56">
            <v>92520213.442953184</v>
          </cell>
          <cell r="L56">
            <v>52421479.005594268</v>
          </cell>
          <cell r="M56">
            <v>43944000.70530349</v>
          </cell>
          <cell r="N56">
            <v>63218215.648643345</v>
          </cell>
          <cell r="O56">
            <v>252103908.80249429</v>
          </cell>
          <cell r="Q56">
            <v>1</v>
          </cell>
          <cell r="R56">
            <v>1</v>
          </cell>
          <cell r="S56">
            <v>1</v>
          </cell>
          <cell r="U56">
            <v>0</v>
          </cell>
          <cell r="V56">
            <v>0</v>
          </cell>
          <cell r="W56">
            <v>0</v>
          </cell>
          <cell r="Y56">
            <v>92520213.442953184</v>
          </cell>
          <cell r="Z56">
            <v>52421479.005594268</v>
          </cell>
          <cell r="AA56">
            <v>43944000.70530349</v>
          </cell>
          <cell r="AB56">
            <v>63218215.648643345</v>
          </cell>
          <cell r="AD56">
            <v>252103908.80249429</v>
          </cell>
          <cell r="AF56">
            <v>9944790.1524440851</v>
          </cell>
          <cell r="AG56">
            <v>40</v>
          </cell>
          <cell r="AH56">
            <v>30542664.318264868</v>
          </cell>
          <cell r="AI56">
            <v>40487454.470708951</v>
          </cell>
          <cell r="AK56">
            <v>0</v>
          </cell>
          <cell r="AL56">
            <v>70629140.02206111</v>
          </cell>
          <cell r="AM56">
            <v>70629140.02206111</v>
          </cell>
          <cell r="AO56">
            <v>0.2625298683998627</v>
          </cell>
          <cell r="AQ56">
            <v>10629166.094040653</v>
          </cell>
          <cell r="AR56">
            <v>18542258.835187178</v>
          </cell>
          <cell r="AT56">
            <v>281275333.73172212</v>
          </cell>
          <cell r="AU56">
            <v>281275000</v>
          </cell>
        </row>
        <row r="57">
          <cell r="B57" t="str">
            <v>FS193</v>
          </cell>
          <cell r="C57" t="str">
            <v xml:space="preserve"> Nketoana</v>
          </cell>
          <cell r="D57">
            <v>53</v>
          </cell>
          <cell r="E57" t="str">
            <v>B3</v>
          </cell>
          <cell r="F57" t="str">
            <v>B</v>
          </cell>
          <cell r="G57">
            <v>21705.044149349807</v>
          </cell>
          <cell r="H57">
            <v>0.66218256046654611</v>
          </cell>
          <cell r="I57">
            <v>14300.838201306602</v>
          </cell>
          <cell r="K57">
            <v>43398070.485198759</v>
          </cell>
          <cell r="L57">
            <v>24589124.431991056</v>
          </cell>
          <cell r="M57">
            <v>20612629.057392627</v>
          </cell>
          <cell r="N57">
            <v>29653504.64047467</v>
          </cell>
          <cell r="O57">
            <v>118253328.61505711</v>
          </cell>
          <cell r="Q57">
            <v>1</v>
          </cell>
          <cell r="R57">
            <v>1</v>
          </cell>
          <cell r="S57">
            <v>1</v>
          </cell>
          <cell r="U57">
            <v>0</v>
          </cell>
          <cell r="V57">
            <v>0</v>
          </cell>
          <cell r="W57">
            <v>0</v>
          </cell>
          <cell r="Y57">
            <v>43398070.485198759</v>
          </cell>
          <cell r="Z57">
            <v>24589124.431991056</v>
          </cell>
          <cell r="AA57">
            <v>20612629.057392627</v>
          </cell>
          <cell r="AB57">
            <v>29653504.64047467</v>
          </cell>
          <cell r="AD57">
            <v>118253328.61505711</v>
          </cell>
          <cell r="AF57">
            <v>9944790.1524440851</v>
          </cell>
          <cell r="AG57">
            <v>18</v>
          </cell>
          <cell r="AH57">
            <v>13744198.94321919</v>
          </cell>
          <cell r="AI57">
            <v>23688989.095663276</v>
          </cell>
          <cell r="AK57">
            <v>0</v>
          </cell>
          <cell r="AL57">
            <v>28957216.249971814</v>
          </cell>
          <cell r="AM57">
            <v>28957216.249971814</v>
          </cell>
          <cell r="AO57">
            <v>0.56192524928966381</v>
          </cell>
          <cell r="AQ57">
            <v>13311441.103000714</v>
          </cell>
          <cell r="AR57">
            <v>16271790.960000116</v>
          </cell>
          <cell r="AT57">
            <v>147836560.67805794</v>
          </cell>
          <cell r="AU57">
            <v>147837000</v>
          </cell>
        </row>
        <row r="58">
          <cell r="B58" t="str">
            <v>FS194</v>
          </cell>
          <cell r="C58" t="str">
            <v xml:space="preserve"> Maluti-a-Phofung</v>
          </cell>
          <cell r="D58">
            <v>54</v>
          </cell>
          <cell r="E58" t="str">
            <v>B3</v>
          </cell>
          <cell r="F58" t="str">
            <v>B</v>
          </cell>
          <cell r="G58">
            <v>119248.63949700899</v>
          </cell>
          <cell r="H58">
            <v>0.74254760635487727</v>
          </cell>
          <cell r="I58">
            <v>88105.052860481796</v>
          </cell>
          <cell r="K58">
            <v>267368194.80916917</v>
          </cell>
          <cell r="L58">
            <v>151489449.59573069</v>
          </cell>
          <cell r="M58">
            <v>126990932.07901296</v>
          </cell>
          <cell r="N58">
            <v>182690242.14320946</v>
          </cell>
          <cell r="O58">
            <v>728538818.62712228</v>
          </cell>
          <cell r="Q58">
            <v>1</v>
          </cell>
          <cell r="R58">
            <v>1</v>
          </cell>
          <cell r="S58">
            <v>1</v>
          </cell>
          <cell r="U58">
            <v>0</v>
          </cell>
          <cell r="V58">
            <v>0</v>
          </cell>
          <cell r="W58">
            <v>0</v>
          </cell>
          <cell r="Y58">
            <v>267368194.80916917</v>
          </cell>
          <cell r="Z58">
            <v>151489449.59573069</v>
          </cell>
          <cell r="AA58">
            <v>126990932.07901296</v>
          </cell>
          <cell r="AB58">
            <v>182690242.14320946</v>
          </cell>
          <cell r="AD58">
            <v>728538818.62712228</v>
          </cell>
          <cell r="AF58">
            <v>9944790.1524440851</v>
          </cell>
          <cell r="AG58">
            <v>70</v>
          </cell>
          <cell r="AH58">
            <v>53449662.556963518</v>
          </cell>
          <cell r="AI58">
            <v>63394452.709407605</v>
          </cell>
          <cell r="AK58">
            <v>0</v>
          </cell>
          <cell r="AL58">
            <v>159092449.55547625</v>
          </cell>
          <cell r="AM58">
            <v>159092449.55547625</v>
          </cell>
          <cell r="AO58">
            <v>0.85910146048893088</v>
          </cell>
          <cell r="AQ58">
            <v>54462266.909548536</v>
          </cell>
          <cell r="AR58">
            <v>136676555.7658712</v>
          </cell>
          <cell r="AT58">
            <v>919677641.30254197</v>
          </cell>
          <cell r="AU58">
            <v>919678000</v>
          </cell>
        </row>
        <row r="59">
          <cell r="B59" t="str">
            <v>FS195</v>
          </cell>
          <cell r="C59" t="str">
            <v xml:space="preserve"> Phumelela</v>
          </cell>
          <cell r="D59">
            <v>55</v>
          </cell>
          <cell r="E59" t="str">
            <v>B3</v>
          </cell>
          <cell r="F59" t="str">
            <v>B</v>
          </cell>
          <cell r="G59">
            <v>15609.305188568376</v>
          </cell>
          <cell r="H59">
            <v>0.6629353469133864</v>
          </cell>
          <cell r="I59">
            <v>10296.220349509196</v>
          </cell>
          <cell r="K59">
            <v>31245448.005859725</v>
          </cell>
          <cell r="L59">
            <v>17703510.786531985</v>
          </cell>
          <cell r="M59">
            <v>14840540.65713574</v>
          </cell>
          <cell r="N59">
            <v>21349728.849154107</v>
          </cell>
          <cell r="O59">
            <v>85139228.298681557</v>
          </cell>
          <cell r="Q59">
            <v>1</v>
          </cell>
          <cell r="R59">
            <v>1</v>
          </cell>
          <cell r="S59">
            <v>1</v>
          </cell>
          <cell r="U59">
            <v>0</v>
          </cell>
          <cell r="V59">
            <v>0</v>
          </cell>
          <cell r="W59">
            <v>0</v>
          </cell>
          <cell r="Y59">
            <v>31245448.005859725</v>
          </cell>
          <cell r="Z59">
            <v>17703510.786531985</v>
          </cell>
          <cell r="AA59">
            <v>14840540.65713574</v>
          </cell>
          <cell r="AB59">
            <v>21349728.849154107</v>
          </cell>
          <cell r="AD59">
            <v>85139228.298681557</v>
          </cell>
          <cell r="AF59">
            <v>9944790.1524440851</v>
          </cell>
          <cell r="AG59">
            <v>16</v>
          </cell>
          <cell r="AH59">
            <v>12217065.727305947</v>
          </cell>
          <cell r="AI59">
            <v>22161855.879750032</v>
          </cell>
          <cell r="AK59">
            <v>0</v>
          </cell>
          <cell r="AL59">
            <v>20824745.747901261</v>
          </cell>
          <cell r="AM59">
            <v>20824745.747901261</v>
          </cell>
          <cell r="AO59">
            <v>0.59730659093083727</v>
          </cell>
          <cell r="AQ59">
            <v>13237422.584234023</v>
          </cell>
          <cell r="AR59">
            <v>12438757.889680352</v>
          </cell>
          <cell r="AT59">
            <v>110815408.77259594</v>
          </cell>
          <cell r="AU59">
            <v>110815000</v>
          </cell>
        </row>
        <row r="60">
          <cell r="B60" t="str">
            <v>FS196</v>
          </cell>
          <cell r="C60" t="str">
            <v xml:space="preserve"> Mantsopa</v>
          </cell>
          <cell r="D60">
            <v>56</v>
          </cell>
          <cell r="E60" t="str">
            <v>B3</v>
          </cell>
          <cell r="F60" t="str">
            <v>B</v>
          </cell>
          <cell r="G60">
            <v>18282.092002625177</v>
          </cell>
          <cell r="H60">
            <v>0.64614282462493577</v>
          </cell>
          <cell r="I60">
            <v>11753.778353796035</v>
          </cell>
          <cell r="K60">
            <v>35668629.648494244</v>
          </cell>
          <cell r="L60">
            <v>20209662.847673342</v>
          </cell>
          <cell r="M60">
            <v>16941403.70090146</v>
          </cell>
          <cell r="N60">
            <v>24372048.410809718</v>
          </cell>
          <cell r="O60">
            <v>97191744.607878774</v>
          </cell>
          <cell r="Q60">
            <v>1</v>
          </cell>
          <cell r="R60">
            <v>1</v>
          </cell>
          <cell r="S60">
            <v>1</v>
          </cell>
          <cell r="U60">
            <v>0</v>
          </cell>
          <cell r="V60">
            <v>0</v>
          </cell>
          <cell r="W60">
            <v>0</v>
          </cell>
          <cell r="Y60">
            <v>35668629.648494244</v>
          </cell>
          <cell r="Z60">
            <v>20209662.847673342</v>
          </cell>
          <cell r="AA60">
            <v>16941403.70090146</v>
          </cell>
          <cell r="AB60">
            <v>24372048.410809718</v>
          </cell>
          <cell r="AD60">
            <v>97191744.607878774</v>
          </cell>
          <cell r="AF60">
            <v>9944790.1524440851</v>
          </cell>
          <cell r="AG60">
            <v>18</v>
          </cell>
          <cell r="AH60">
            <v>13744198.94321919</v>
          </cell>
          <cell r="AI60">
            <v>23688989.095663276</v>
          </cell>
          <cell r="AK60">
            <v>0</v>
          </cell>
          <cell r="AL60">
            <v>24390574.282142434</v>
          </cell>
          <cell r="AM60">
            <v>24390574.282142434</v>
          </cell>
          <cell r="AO60">
            <v>0.54377274141993881</v>
          </cell>
          <cell r="AQ60">
            <v>12881426.542015856</v>
          </cell>
          <cell r="AR60">
            <v>13262929.442207247</v>
          </cell>
          <cell r="AT60">
            <v>123336100.59210187</v>
          </cell>
          <cell r="AU60">
            <v>123336000</v>
          </cell>
        </row>
        <row r="61">
          <cell r="B61" t="str">
            <v>DC19</v>
          </cell>
          <cell r="C61" t="str">
            <v xml:space="preserve"> Thabo Mofutsanyana District Municipality</v>
          </cell>
          <cell r="D61">
            <v>57</v>
          </cell>
          <cell r="E61" t="str">
            <v>C1</v>
          </cell>
          <cell r="F61" t="str">
            <v>C</v>
          </cell>
          <cell r="G61">
            <v>267057.29269679607</v>
          </cell>
          <cell r="H61">
            <v>0</v>
          </cell>
          <cell r="I61">
            <v>0</v>
          </cell>
          <cell r="K61">
            <v>0</v>
          </cell>
          <cell r="L61">
            <v>0</v>
          </cell>
          <cell r="M61">
            <v>0</v>
          </cell>
          <cell r="N61">
            <v>0</v>
          </cell>
          <cell r="O61">
            <v>0</v>
          </cell>
          <cell r="Q61">
            <v>0</v>
          </cell>
          <cell r="R61">
            <v>0</v>
          </cell>
          <cell r="S61">
            <v>0</v>
          </cell>
          <cell r="U61">
            <v>0</v>
          </cell>
          <cell r="V61">
            <v>0</v>
          </cell>
          <cell r="W61">
            <v>0</v>
          </cell>
          <cell r="Y61">
            <v>0</v>
          </cell>
          <cell r="Z61">
            <v>0</v>
          </cell>
          <cell r="AA61">
            <v>0</v>
          </cell>
          <cell r="AB61">
            <v>0</v>
          </cell>
          <cell r="AD61">
            <v>0</v>
          </cell>
          <cell r="AF61">
            <v>9944790.1524440851</v>
          </cell>
          <cell r="AG61">
            <v>41</v>
          </cell>
          <cell r="AH61">
            <v>31306230.92622149</v>
          </cell>
          <cell r="AI61">
            <v>41251021.078665577</v>
          </cell>
          <cell r="AK61">
            <v>44617922.74043119</v>
          </cell>
          <cell r="AL61">
            <v>0</v>
          </cell>
          <cell r="AM61">
            <v>44617922.74043119</v>
          </cell>
          <cell r="AO61">
            <v>0.77519541470497655</v>
          </cell>
          <cell r="AQ61">
            <v>31977602.39207989</v>
          </cell>
          <cell r="AR61">
            <v>34587609.122043163</v>
          </cell>
          <cell r="AT61">
            <v>66565211.514123052</v>
          </cell>
          <cell r="AU61">
            <v>66565000</v>
          </cell>
        </row>
        <row r="62">
          <cell r="B62" t="str">
            <v>FS201</v>
          </cell>
          <cell r="C62" t="str">
            <v xml:space="preserve"> Moqhaka</v>
          </cell>
          <cell r="D62">
            <v>58</v>
          </cell>
          <cell r="E62" t="str">
            <v>B2</v>
          </cell>
          <cell r="F62" t="str">
            <v>B</v>
          </cell>
          <cell r="G62">
            <v>58739.807407874781</v>
          </cell>
          <cell r="H62">
            <v>0.60559339520676758</v>
          </cell>
          <cell r="I62">
            <v>35394.577204916888</v>
          </cell>
          <cell r="K62">
            <v>107410232.51297607</v>
          </cell>
          <cell r="L62">
            <v>60858087.537127599</v>
          </cell>
          <cell r="M62">
            <v>51016260.746278405</v>
          </cell>
          <cell r="N62">
            <v>73392429.493940234</v>
          </cell>
          <cell r="O62">
            <v>292677010.2903223</v>
          </cell>
          <cell r="Q62">
            <v>1</v>
          </cell>
          <cell r="R62">
            <v>1</v>
          </cell>
          <cell r="S62">
            <v>1</v>
          </cell>
          <cell r="U62">
            <v>0</v>
          </cell>
          <cell r="V62">
            <v>0</v>
          </cell>
          <cell r="W62">
            <v>0</v>
          </cell>
          <cell r="Y62">
            <v>107410232.51297607</v>
          </cell>
          <cell r="Z62">
            <v>60858087.537127599</v>
          </cell>
          <cell r="AA62">
            <v>51016260.746278405</v>
          </cell>
          <cell r="AB62">
            <v>73392429.493940234</v>
          </cell>
          <cell r="AD62">
            <v>292677010.2903223</v>
          </cell>
          <cell r="AF62">
            <v>9944790.1524440851</v>
          </cell>
          <cell r="AG62">
            <v>44</v>
          </cell>
          <cell r="AH62">
            <v>33596930.750091352</v>
          </cell>
          <cell r="AI62">
            <v>43541720.902535439</v>
          </cell>
          <cell r="AK62">
            <v>0</v>
          </cell>
          <cell r="AL62">
            <v>78366175.801696286</v>
          </cell>
          <cell r="AM62">
            <v>78366175.801696286</v>
          </cell>
          <cell r="AO62">
            <v>0.35889864724579235</v>
          </cell>
          <cell r="AQ62">
            <v>15627064.730673809</v>
          </cell>
          <cell r="AR62">
            <v>28125514.485054743</v>
          </cell>
          <cell r="AT62">
            <v>336429589.50605083</v>
          </cell>
          <cell r="AU62">
            <v>336430000</v>
          </cell>
        </row>
        <row r="63">
          <cell r="B63" t="str">
            <v>FS203</v>
          </cell>
          <cell r="C63" t="str">
            <v xml:space="preserve"> Ngwathe</v>
          </cell>
          <cell r="D63">
            <v>59</v>
          </cell>
          <cell r="E63" t="str">
            <v>B3</v>
          </cell>
          <cell r="F63" t="str">
            <v>B</v>
          </cell>
          <cell r="G63">
            <v>44634.378325013422</v>
          </cell>
          <cell r="H63">
            <v>0.68499887201018994</v>
          </cell>
          <cell r="I63">
            <v>30421.626311482716</v>
          </cell>
          <cell r="K63">
            <v>92319056.013058022</v>
          </cell>
          <cell r="L63">
            <v>52307504.236236759</v>
          </cell>
          <cell r="M63">
            <v>43848457.667601347</v>
          </cell>
          <cell r="N63">
            <v>63080766.616597176</v>
          </cell>
          <cell r="O63">
            <v>251555784.53349331</v>
          </cell>
          <cell r="Q63">
            <v>1</v>
          </cell>
          <cell r="R63">
            <v>1</v>
          </cell>
          <cell r="S63">
            <v>1</v>
          </cell>
          <cell r="U63">
            <v>0</v>
          </cell>
          <cell r="V63">
            <v>0</v>
          </cell>
          <cell r="W63">
            <v>0</v>
          </cell>
          <cell r="Y63">
            <v>92319056.013058022</v>
          </cell>
          <cell r="Z63">
            <v>52307504.236236759</v>
          </cell>
          <cell r="AA63">
            <v>43848457.667601347</v>
          </cell>
          <cell r="AB63">
            <v>63080766.616597176</v>
          </cell>
          <cell r="AD63">
            <v>251555784.53349331</v>
          </cell>
          <cell r="AF63">
            <v>9944790.1524440851</v>
          </cell>
          <cell r="AG63">
            <v>37</v>
          </cell>
          <cell r="AH63">
            <v>28251964.494395003</v>
          </cell>
          <cell r="AI63">
            <v>38196754.64683909</v>
          </cell>
          <cell r="AK63">
            <v>0</v>
          </cell>
          <cell r="AL63">
            <v>59547786.977396488</v>
          </cell>
          <cell r="AM63">
            <v>59547786.977396488</v>
          </cell>
          <cell r="AO63">
            <v>0.55803485302162947</v>
          </cell>
          <cell r="AQ63">
            <v>21315120.365252092</v>
          </cell>
          <cell r="AR63">
            <v>33229740.553694751</v>
          </cell>
          <cell r="AT63">
            <v>306100645.45244014</v>
          </cell>
          <cell r="AU63">
            <v>306101000</v>
          </cell>
        </row>
        <row r="64">
          <cell r="B64" t="str">
            <v>FS204</v>
          </cell>
          <cell r="C64" t="str">
            <v xml:space="preserve"> Metsimaholo</v>
          </cell>
          <cell r="D64">
            <v>60</v>
          </cell>
          <cell r="E64" t="str">
            <v>B2</v>
          </cell>
          <cell r="F64" t="str">
            <v>B</v>
          </cell>
          <cell r="G64">
            <v>72798.360286978335</v>
          </cell>
          <cell r="H64">
            <v>0.53977695434931439</v>
          </cell>
          <cell r="I64">
            <v>39098.402811342603</v>
          </cell>
          <cell r="K64">
            <v>118650055.13525154</v>
          </cell>
          <cell r="L64">
            <v>67226513.459356099</v>
          </cell>
          <cell r="M64">
            <v>56354799.805586837</v>
          </cell>
          <cell r="N64">
            <v>81072497.491466358</v>
          </cell>
          <cell r="O64">
            <v>323303865.89166087</v>
          </cell>
          <cell r="Q64">
            <v>1</v>
          </cell>
          <cell r="R64">
            <v>1</v>
          </cell>
          <cell r="S64">
            <v>1</v>
          </cell>
          <cell r="U64">
            <v>0</v>
          </cell>
          <cell r="V64">
            <v>0</v>
          </cell>
          <cell r="W64">
            <v>0</v>
          </cell>
          <cell r="Y64">
            <v>118650055.13525154</v>
          </cell>
          <cell r="Z64">
            <v>67226513.459356099</v>
          </cell>
          <cell r="AA64">
            <v>56354799.805586837</v>
          </cell>
          <cell r="AB64">
            <v>81072497.491466358</v>
          </cell>
          <cell r="AD64">
            <v>323303865.89166087</v>
          </cell>
          <cell r="AF64">
            <v>9944790.1524440851</v>
          </cell>
          <cell r="AG64">
            <v>46</v>
          </cell>
          <cell r="AH64">
            <v>35124063.966004595</v>
          </cell>
          <cell r="AI64">
            <v>45068854.118448682</v>
          </cell>
          <cell r="AK64">
            <v>0</v>
          </cell>
          <cell r="AL64">
            <v>97122025.966325432</v>
          </cell>
          <cell r="AM64">
            <v>97122025.966325432</v>
          </cell>
          <cell r="AO64">
            <v>0.15262110297690223</v>
          </cell>
          <cell r="AQ64">
            <v>6878458.2254627403</v>
          </cell>
          <cell r="AR64">
            <v>14822870.726331927</v>
          </cell>
          <cell r="AT64">
            <v>345005194.84345555</v>
          </cell>
          <cell r="AU64">
            <v>345005000</v>
          </cell>
        </row>
        <row r="65">
          <cell r="B65" t="str">
            <v>FS205</v>
          </cell>
          <cell r="C65" t="str">
            <v xml:space="preserve"> Mafube</v>
          </cell>
          <cell r="D65">
            <v>61</v>
          </cell>
          <cell r="E65" t="str">
            <v>B3</v>
          </cell>
          <cell r="F65" t="str">
            <v>B</v>
          </cell>
          <cell r="G65">
            <v>20567.436773972255</v>
          </cell>
          <cell r="H65">
            <v>0.66776528975179783</v>
          </cell>
          <cell r="I65">
            <v>13665.549274939249</v>
          </cell>
          <cell r="K65">
            <v>41470189.530469991</v>
          </cell>
          <cell r="L65">
            <v>23496796.958536696</v>
          </cell>
          <cell r="M65">
            <v>19696950.214016646</v>
          </cell>
          <cell r="N65">
            <v>28336201.21665471</v>
          </cell>
          <cell r="O65">
            <v>113000137.91967803</v>
          </cell>
          <cell r="Q65">
            <v>1</v>
          </cell>
          <cell r="R65">
            <v>1</v>
          </cell>
          <cell r="S65">
            <v>1</v>
          </cell>
          <cell r="U65">
            <v>0</v>
          </cell>
          <cell r="V65">
            <v>0</v>
          </cell>
          <cell r="W65">
            <v>0</v>
          </cell>
          <cell r="Y65">
            <v>41470189.530469991</v>
          </cell>
          <cell r="Z65">
            <v>23496796.958536696</v>
          </cell>
          <cell r="AA65">
            <v>19696950.214016646</v>
          </cell>
          <cell r="AB65">
            <v>28336201.21665471</v>
          </cell>
          <cell r="AD65">
            <v>113000137.91967803</v>
          </cell>
          <cell r="AF65">
            <v>9944790.1524440851</v>
          </cell>
          <cell r="AG65">
            <v>17</v>
          </cell>
          <cell r="AH65">
            <v>12980632.335262569</v>
          </cell>
          <cell r="AI65">
            <v>22925422.487706654</v>
          </cell>
          <cell r="AK65">
            <v>0</v>
          </cell>
          <cell r="AL65">
            <v>27439507.16125948</v>
          </cell>
          <cell r="AM65">
            <v>27439507.16125948</v>
          </cell>
          <cell r="AO65">
            <v>0.61984703488281268</v>
          </cell>
          <cell r="AQ65">
            <v>14210255.152440725</v>
          </cell>
          <cell r="AR65">
            <v>17008297.152552392</v>
          </cell>
          <cell r="AT65">
            <v>144218690.22467116</v>
          </cell>
          <cell r="AU65">
            <v>144219000</v>
          </cell>
        </row>
        <row r="66">
          <cell r="B66" t="str">
            <v>DC20</v>
          </cell>
          <cell r="C66" t="str">
            <v xml:space="preserve"> Fezile Dabi District Municipality</v>
          </cell>
          <cell r="D66">
            <v>62</v>
          </cell>
          <cell r="E66" t="str">
            <v>C1</v>
          </cell>
          <cell r="F66" t="str">
            <v>C</v>
          </cell>
          <cell r="G66">
            <v>196739.9827938388</v>
          </cell>
          <cell r="H66">
            <v>0</v>
          </cell>
          <cell r="I66">
            <v>0</v>
          </cell>
          <cell r="K66">
            <v>0</v>
          </cell>
          <cell r="L66">
            <v>0</v>
          </cell>
          <cell r="M66">
            <v>0</v>
          </cell>
          <cell r="N66">
            <v>0</v>
          </cell>
          <cell r="O66">
            <v>0</v>
          </cell>
          <cell r="Q66">
            <v>0</v>
          </cell>
          <cell r="R66">
            <v>0</v>
          </cell>
          <cell r="S66">
            <v>0</v>
          </cell>
          <cell r="U66">
            <v>0</v>
          </cell>
          <cell r="V66">
            <v>0</v>
          </cell>
          <cell r="W66">
            <v>0</v>
          </cell>
          <cell r="Y66">
            <v>0</v>
          </cell>
          <cell r="Z66">
            <v>0</v>
          </cell>
          <cell r="AA66">
            <v>0</v>
          </cell>
          <cell r="AB66">
            <v>0</v>
          </cell>
          <cell r="AD66">
            <v>0</v>
          </cell>
          <cell r="AF66">
            <v>9944790.1524440851</v>
          </cell>
          <cell r="AG66">
            <v>32</v>
          </cell>
          <cell r="AH66">
            <v>24434131.454611894</v>
          </cell>
          <cell r="AI66">
            <v>34378921.607055977</v>
          </cell>
          <cell r="AK66">
            <v>32869835.770467147</v>
          </cell>
          <cell r="AL66">
            <v>0</v>
          </cell>
          <cell r="AM66">
            <v>32869835.770467147</v>
          </cell>
          <cell r="AO66">
            <v>0.19333104457031636</v>
          </cell>
          <cell r="AQ66">
            <v>6646512.8254931513</v>
          </cell>
          <cell r="AR66">
            <v>6354759.684359163</v>
          </cell>
          <cell r="AT66">
            <v>13001272.509852314</v>
          </cell>
          <cell r="AU66">
            <v>13001000</v>
          </cell>
        </row>
        <row r="67">
          <cell r="G67">
            <v>0</v>
          </cell>
        </row>
        <row r="68">
          <cell r="B68" t="str">
            <v>EKU</v>
          </cell>
          <cell r="C68" t="str">
            <v xml:space="preserve"> City of Ekurhuleni</v>
          </cell>
          <cell r="D68">
            <v>63</v>
          </cell>
          <cell r="E68" t="str">
            <v>A</v>
          </cell>
          <cell r="F68" t="str">
            <v>A</v>
          </cell>
          <cell r="G68">
            <v>1550737.8377298112</v>
          </cell>
          <cell r="H68">
            <v>0.52444241545903802</v>
          </cell>
          <cell r="I68">
            <v>809206.33387593424</v>
          </cell>
          <cell r="K68">
            <v>2455659802.6127243</v>
          </cell>
          <cell r="L68">
            <v>1391364265.1388564</v>
          </cell>
          <cell r="M68">
            <v>1166356108.3820443</v>
          </cell>
          <cell r="N68">
            <v>1677929883.4734821</v>
          </cell>
          <cell r="O68">
            <v>6691310059.6071072</v>
          </cell>
          <cell r="Q68">
            <v>1</v>
          </cell>
          <cell r="R68">
            <v>1</v>
          </cell>
          <cell r="S68">
            <v>1</v>
          </cell>
          <cell r="U68">
            <v>0</v>
          </cell>
          <cell r="V68">
            <v>0</v>
          </cell>
          <cell r="W68">
            <v>0</v>
          </cell>
          <cell r="Y68">
            <v>2455659802.6127243</v>
          </cell>
          <cell r="Z68">
            <v>1391364265.1388564</v>
          </cell>
          <cell r="AA68">
            <v>1166356108.3820443</v>
          </cell>
          <cell r="AB68">
            <v>1677929883.4734821</v>
          </cell>
          <cell r="AD68">
            <v>6691310059.6071072</v>
          </cell>
          <cell r="AF68">
            <v>9944790.1524440851</v>
          </cell>
          <cell r="AG68">
            <v>224</v>
          </cell>
          <cell r="AH68">
            <v>171038920.18228325</v>
          </cell>
          <cell r="AI68">
            <v>180983710.33472735</v>
          </cell>
          <cell r="AK68">
            <v>259085607.9449881</v>
          </cell>
          <cell r="AL68">
            <v>2068876276.1858289</v>
          </cell>
          <cell r="AM68">
            <v>2327961884.1308169</v>
          </cell>
          <cell r="AO68">
            <v>0</v>
          </cell>
          <cell r="AQ68">
            <v>0</v>
          </cell>
          <cell r="AR68">
            <v>0</v>
          </cell>
          <cell r="AT68">
            <v>6691310059.6071072</v>
          </cell>
          <cell r="AU68">
            <v>6691310000</v>
          </cell>
        </row>
        <row r="69">
          <cell r="B69" t="str">
            <v>JHB</v>
          </cell>
          <cell r="C69" t="str">
            <v xml:space="preserve"> City of Johannesburg</v>
          </cell>
          <cell r="D69">
            <v>64</v>
          </cell>
          <cell r="E69" t="str">
            <v>A</v>
          </cell>
          <cell r="F69" t="str">
            <v>A</v>
          </cell>
          <cell r="G69">
            <v>2252623.0139968279</v>
          </cell>
          <cell r="H69">
            <v>0.49390689862174819</v>
          </cell>
          <cell r="I69">
            <v>1107023.1163741124</v>
          </cell>
          <cell r="K69">
            <v>3359430164.6429844</v>
          </cell>
          <cell r="L69">
            <v>1903435922.7367897</v>
          </cell>
          <cell r="M69">
            <v>1595616741.8000391</v>
          </cell>
          <cell r="N69">
            <v>2295467905.8961182</v>
          </cell>
          <cell r="O69">
            <v>9153950735.0759315</v>
          </cell>
          <cell r="Q69">
            <v>1</v>
          </cell>
          <cell r="R69">
            <v>1</v>
          </cell>
          <cell r="S69">
            <v>1</v>
          </cell>
          <cell r="U69">
            <v>0</v>
          </cell>
          <cell r="V69">
            <v>0</v>
          </cell>
          <cell r="W69">
            <v>0</v>
          </cell>
          <cell r="Y69">
            <v>3359430164.6429844</v>
          </cell>
          <cell r="Z69">
            <v>1903435922.7367897</v>
          </cell>
          <cell r="AA69">
            <v>1595616741.8000391</v>
          </cell>
          <cell r="AB69">
            <v>2295467905.8961182</v>
          </cell>
          <cell r="AD69">
            <v>9153950735.0759315</v>
          </cell>
          <cell r="AF69">
            <v>9944790.1524440851</v>
          </cell>
          <cell r="AG69">
            <v>270</v>
          </cell>
          <cell r="AH69">
            <v>206162984.14828786</v>
          </cell>
          <cell r="AI69">
            <v>216107774.30073196</v>
          </cell>
          <cell r="AK69">
            <v>376351301.20164484</v>
          </cell>
          <cell r="AL69">
            <v>3005278003.4507985</v>
          </cell>
          <cell r="AM69">
            <v>3381629304.6524434</v>
          </cell>
          <cell r="AO69">
            <v>0</v>
          </cell>
          <cell r="AQ69">
            <v>0</v>
          </cell>
          <cell r="AR69">
            <v>0</v>
          </cell>
          <cell r="AT69">
            <v>9153950735.0759315</v>
          </cell>
          <cell r="AU69">
            <v>9153951000</v>
          </cell>
        </row>
        <row r="70">
          <cell r="B70" t="str">
            <v>TSH</v>
          </cell>
          <cell r="C70" t="str">
            <v xml:space="preserve"> City of Tshwane</v>
          </cell>
          <cell r="D70">
            <v>65</v>
          </cell>
          <cell r="E70" t="str">
            <v>A</v>
          </cell>
          <cell r="F70" t="str">
            <v>A</v>
          </cell>
          <cell r="G70">
            <v>1389996.3242369795</v>
          </cell>
          <cell r="H70">
            <v>0.45320836153224875</v>
          </cell>
          <cell r="I70">
            <v>626808.16686007346</v>
          </cell>
          <cell r="K70">
            <v>1902144799.0094976</v>
          </cell>
          <cell r="L70">
            <v>1077745499.4562747</v>
          </cell>
          <cell r="M70">
            <v>903455031.91907322</v>
          </cell>
          <cell r="N70">
            <v>1299718144.0018249</v>
          </cell>
          <cell r="O70">
            <v>5183063474.3866711</v>
          </cell>
          <cell r="Q70">
            <v>1</v>
          </cell>
          <cell r="R70">
            <v>1</v>
          </cell>
          <cell r="S70">
            <v>1</v>
          </cell>
          <cell r="U70">
            <v>0</v>
          </cell>
          <cell r="V70">
            <v>0</v>
          </cell>
          <cell r="W70">
            <v>0</v>
          </cell>
          <cell r="Y70">
            <v>1902144799.0094976</v>
          </cell>
          <cell r="Z70">
            <v>1077745499.4562747</v>
          </cell>
          <cell r="AA70">
            <v>903455031.91907322</v>
          </cell>
          <cell r="AB70">
            <v>1299718144.0018249</v>
          </cell>
          <cell r="AD70">
            <v>5183063474.3866711</v>
          </cell>
          <cell r="AF70">
            <v>9944790.1524440851</v>
          </cell>
          <cell r="AG70">
            <v>214</v>
          </cell>
          <cell r="AH70">
            <v>163403254.10271704</v>
          </cell>
          <cell r="AI70">
            <v>173348044.25516114</v>
          </cell>
          <cell r="AK70">
            <v>232230125.52105057</v>
          </cell>
          <cell r="AL70">
            <v>1854427195.3854508</v>
          </cell>
          <cell r="AM70">
            <v>2086657320.9065013</v>
          </cell>
          <cell r="AO70">
            <v>0</v>
          </cell>
          <cell r="AQ70">
            <v>0</v>
          </cell>
          <cell r="AR70">
            <v>0</v>
          </cell>
          <cell r="AT70">
            <v>5183063474.3866711</v>
          </cell>
          <cell r="AU70">
            <v>5183063000</v>
          </cell>
        </row>
        <row r="71">
          <cell r="B71" t="str">
            <v>GT421</v>
          </cell>
          <cell r="C71" t="str">
            <v xml:space="preserve"> Emfuleni</v>
          </cell>
          <cell r="D71">
            <v>66</v>
          </cell>
          <cell r="E71" t="str">
            <v>B1</v>
          </cell>
          <cell r="F71" t="str">
            <v>B</v>
          </cell>
          <cell r="G71">
            <v>277896.22106791515</v>
          </cell>
          <cell r="H71">
            <v>0.58195139385378447</v>
          </cell>
          <cell r="I71">
            <v>160913.48273118678</v>
          </cell>
          <cell r="K71">
            <v>488316458.60791731</v>
          </cell>
          <cell r="L71">
            <v>276677604.06524199</v>
          </cell>
          <cell r="M71">
            <v>231933952.62440366</v>
          </cell>
          <cell r="N71">
            <v>333662169.98722661</v>
          </cell>
          <cell r="O71">
            <v>1330590185.2847896</v>
          </cell>
          <cell r="Q71">
            <v>1</v>
          </cell>
          <cell r="R71">
            <v>1</v>
          </cell>
          <cell r="S71">
            <v>1</v>
          </cell>
          <cell r="U71">
            <v>0</v>
          </cell>
          <cell r="V71">
            <v>0</v>
          </cell>
          <cell r="W71">
            <v>0</v>
          </cell>
          <cell r="Y71">
            <v>488316458.60791731</v>
          </cell>
          <cell r="Z71">
            <v>276677604.06524199</v>
          </cell>
          <cell r="AA71">
            <v>231933952.62440366</v>
          </cell>
          <cell r="AB71">
            <v>333662169.98722661</v>
          </cell>
          <cell r="AD71">
            <v>1330590185.2847896</v>
          </cell>
          <cell r="AF71">
            <v>9944790.1524440851</v>
          </cell>
          <cell r="AG71">
            <v>90</v>
          </cell>
          <cell r="AH71">
            <v>68720994.716095954</v>
          </cell>
          <cell r="AI71">
            <v>78665784.868540034</v>
          </cell>
          <cell r="AK71">
            <v>0</v>
          </cell>
          <cell r="AL71">
            <v>370747965.91715986</v>
          </cell>
          <cell r="AM71">
            <v>370747965.91715986</v>
          </cell>
          <cell r="AO71">
            <v>7.2091887140214528E-2</v>
          </cell>
          <cell r="AQ71">
            <v>5671164.8845391842</v>
          </cell>
          <cell r="AR71">
            <v>26727920.51636399</v>
          </cell>
          <cell r="AT71">
            <v>1362989270.6856928</v>
          </cell>
          <cell r="AU71">
            <v>1362989000</v>
          </cell>
        </row>
        <row r="72">
          <cell r="B72" t="str">
            <v>GT422</v>
          </cell>
          <cell r="C72" t="str">
            <v xml:space="preserve"> Midvaal</v>
          </cell>
          <cell r="D72">
            <v>67</v>
          </cell>
          <cell r="E72" t="str">
            <v>B2</v>
          </cell>
          <cell r="F72" t="str">
            <v>B</v>
          </cell>
          <cell r="G72">
            <v>47087.063046328207</v>
          </cell>
          <cell r="H72">
            <v>0.51548396779614591</v>
          </cell>
          <cell r="I72">
            <v>24151.262960533601</v>
          </cell>
          <cell r="K72">
            <v>73290683.910544872</v>
          </cell>
          <cell r="L72">
            <v>41526126.075046375</v>
          </cell>
          <cell r="M72">
            <v>34810618.62706352</v>
          </cell>
          <cell r="N72">
            <v>50078853.993892051</v>
          </cell>
          <cell r="O72">
            <v>199706282.60654682</v>
          </cell>
          <cell r="Q72">
            <v>1</v>
          </cell>
          <cell r="R72">
            <v>1</v>
          </cell>
          <cell r="S72">
            <v>1</v>
          </cell>
          <cell r="U72">
            <v>0</v>
          </cell>
          <cell r="V72">
            <v>0</v>
          </cell>
          <cell r="W72">
            <v>0</v>
          </cell>
          <cell r="Y72">
            <v>73290683.910544872</v>
          </cell>
          <cell r="Z72">
            <v>41526126.075046375</v>
          </cell>
          <cell r="AA72">
            <v>34810618.62706352</v>
          </cell>
          <cell r="AB72">
            <v>50078853.993892051</v>
          </cell>
          <cell r="AD72">
            <v>199706282.60654682</v>
          </cell>
          <cell r="AF72">
            <v>9944790.1524440851</v>
          </cell>
          <cell r="AG72">
            <v>30</v>
          </cell>
          <cell r="AH72">
            <v>22906998.23869865</v>
          </cell>
          <cell r="AI72">
            <v>32851788.391142733</v>
          </cell>
          <cell r="AK72">
            <v>0</v>
          </cell>
          <cell r="AL72">
            <v>62819972.068539999</v>
          </cell>
          <cell r="AM72">
            <v>62819972.068539999</v>
          </cell>
          <cell r="AO72">
            <v>0</v>
          </cell>
          <cell r="AQ72">
            <v>0</v>
          </cell>
          <cell r="AR72">
            <v>0</v>
          </cell>
          <cell r="AT72">
            <v>199706282.60654682</v>
          </cell>
          <cell r="AU72">
            <v>199706000</v>
          </cell>
        </row>
        <row r="73">
          <cell r="B73" t="str">
            <v>GT423</v>
          </cell>
          <cell r="C73" t="str">
            <v xml:space="preserve"> Lesedi</v>
          </cell>
          <cell r="D73">
            <v>68</v>
          </cell>
          <cell r="E73" t="str">
            <v>B3</v>
          </cell>
          <cell r="F73" t="str">
            <v>B</v>
          </cell>
          <cell r="G73">
            <v>50120.211346903154</v>
          </cell>
          <cell r="H73">
            <v>0.55040509399163762</v>
          </cell>
          <cell r="I73">
            <v>27448.487539086607</v>
          </cell>
          <cell r="K73">
            <v>83296613.818380594</v>
          </cell>
          <cell r="L73">
            <v>47195434.705840595</v>
          </cell>
          <cell r="M73">
            <v>39563099.999128923</v>
          </cell>
          <cell r="N73">
            <v>56915814.384918332</v>
          </cell>
          <cell r="O73">
            <v>226970962.90826845</v>
          </cell>
          <cell r="Q73">
            <v>1</v>
          </cell>
          <cell r="R73">
            <v>1</v>
          </cell>
          <cell r="S73">
            <v>1</v>
          </cell>
          <cell r="U73">
            <v>0</v>
          </cell>
          <cell r="V73">
            <v>0</v>
          </cell>
          <cell r="W73">
            <v>0</v>
          </cell>
          <cell r="Y73">
            <v>83296613.818380594</v>
          </cell>
          <cell r="Z73">
            <v>47195434.705840595</v>
          </cell>
          <cell r="AA73">
            <v>39563099.999128923</v>
          </cell>
          <cell r="AB73">
            <v>56915814.384918332</v>
          </cell>
          <cell r="AD73">
            <v>226970962.90826845</v>
          </cell>
          <cell r="AF73">
            <v>9944790.1524440851</v>
          </cell>
          <cell r="AG73">
            <v>26</v>
          </cell>
          <cell r="AH73">
            <v>19852731.806872163</v>
          </cell>
          <cell r="AI73">
            <v>29797521.959316246</v>
          </cell>
          <cell r="AK73">
            <v>0</v>
          </cell>
          <cell r="AL73">
            <v>66866567.44303567</v>
          </cell>
          <cell r="AM73">
            <v>66866567.44303567</v>
          </cell>
          <cell r="AO73">
            <v>0.1901048371572186</v>
          </cell>
          <cell r="AQ73">
            <v>5664653.0597644607</v>
          </cell>
          <cell r="AR73">
            <v>12711657.915020471</v>
          </cell>
          <cell r="AT73">
            <v>245347273.88305339</v>
          </cell>
          <cell r="AU73">
            <v>245347000</v>
          </cell>
        </row>
        <row r="74">
          <cell r="B74" t="str">
            <v>DC42</v>
          </cell>
          <cell r="C74" t="str">
            <v xml:space="preserve"> Sedibeng District Municipality</v>
          </cell>
          <cell r="D74">
            <v>69</v>
          </cell>
          <cell r="E74" t="str">
            <v>C1</v>
          </cell>
          <cell r="F74" t="str">
            <v>C</v>
          </cell>
          <cell r="G74">
            <v>375103.49546114652</v>
          </cell>
          <cell r="H74">
            <v>0</v>
          </cell>
          <cell r="I74">
            <v>0</v>
          </cell>
          <cell r="K74">
            <v>0</v>
          </cell>
          <cell r="L74">
            <v>0</v>
          </cell>
          <cell r="M74">
            <v>0</v>
          </cell>
          <cell r="N74">
            <v>0</v>
          </cell>
          <cell r="O74">
            <v>0</v>
          </cell>
          <cell r="Q74">
            <v>0</v>
          </cell>
          <cell r="R74">
            <v>0</v>
          </cell>
          <cell r="S74">
            <v>0</v>
          </cell>
          <cell r="U74">
            <v>0</v>
          </cell>
          <cell r="V74">
            <v>0</v>
          </cell>
          <cell r="W74">
            <v>0</v>
          </cell>
          <cell r="Y74">
            <v>0</v>
          </cell>
          <cell r="Z74">
            <v>0</v>
          </cell>
          <cell r="AA74">
            <v>0</v>
          </cell>
          <cell r="AB74">
            <v>0</v>
          </cell>
          <cell r="AD74">
            <v>0</v>
          </cell>
          <cell r="AF74">
            <v>9944790.1524440851</v>
          </cell>
          <cell r="AG74">
            <v>49</v>
          </cell>
          <cell r="AH74">
            <v>37414763.789874464</v>
          </cell>
          <cell r="AI74">
            <v>47359553.942318551</v>
          </cell>
          <cell r="AK74">
            <v>62669469.203197338</v>
          </cell>
          <cell r="AL74">
            <v>0</v>
          </cell>
          <cell r="AM74">
            <v>62669469.203197338</v>
          </cell>
          <cell r="AO74">
            <v>0.26855309203038924</v>
          </cell>
          <cell r="AQ74">
            <v>12718554.648389658</v>
          </cell>
          <cell r="AR74">
            <v>16830079.730421897</v>
          </cell>
          <cell r="AT74">
            <v>29548634.378811553</v>
          </cell>
          <cell r="AU74">
            <v>29549000</v>
          </cell>
        </row>
        <row r="75">
          <cell r="B75" t="str">
            <v>GT481</v>
          </cell>
          <cell r="C75" t="str">
            <v xml:space="preserve"> Mogale City</v>
          </cell>
          <cell r="D75">
            <v>70</v>
          </cell>
          <cell r="E75" t="str">
            <v>B1</v>
          </cell>
          <cell r="F75" t="str">
            <v>B</v>
          </cell>
          <cell r="G75">
            <v>175092.34060321286</v>
          </cell>
          <cell r="H75">
            <v>0.54364345068485187</v>
          </cell>
          <cell r="I75">
            <v>94711.865212847944</v>
          </cell>
          <cell r="K75">
            <v>287417572.62286061</v>
          </cell>
          <cell r="L75">
            <v>162849324.36281282</v>
          </cell>
          <cell r="M75">
            <v>136513714.61484227</v>
          </cell>
          <cell r="N75">
            <v>196389798.63016665</v>
          </cell>
          <cell r="O75">
            <v>783170410.23068237</v>
          </cell>
          <cell r="Q75">
            <v>1</v>
          </cell>
          <cell r="R75">
            <v>1</v>
          </cell>
          <cell r="S75">
            <v>1</v>
          </cell>
          <cell r="U75">
            <v>0</v>
          </cell>
          <cell r="V75">
            <v>0</v>
          </cell>
          <cell r="W75">
            <v>0</v>
          </cell>
          <cell r="Y75">
            <v>287417572.62286061</v>
          </cell>
          <cell r="Z75">
            <v>162849324.36281282</v>
          </cell>
          <cell r="AA75">
            <v>136513714.61484227</v>
          </cell>
          <cell r="AB75">
            <v>196389798.63016665</v>
          </cell>
          <cell r="AD75">
            <v>783170410.23068237</v>
          </cell>
          <cell r="AF75">
            <v>9944790.1524440851</v>
          </cell>
          <cell r="AG75">
            <v>77</v>
          </cell>
          <cell r="AH75">
            <v>58794628.812659867</v>
          </cell>
          <cell r="AI75">
            <v>68739418.965103954</v>
          </cell>
          <cell r="AK75">
            <v>0</v>
          </cell>
          <cell r="AL75">
            <v>233594860.97672078</v>
          </cell>
          <cell r="AM75">
            <v>233594860.97672078</v>
          </cell>
          <cell r="AO75">
            <v>0</v>
          </cell>
          <cell r="AQ75">
            <v>0</v>
          </cell>
          <cell r="AR75">
            <v>0</v>
          </cell>
          <cell r="AT75">
            <v>783170410.23068237</v>
          </cell>
          <cell r="AU75">
            <v>783170000</v>
          </cell>
        </row>
        <row r="76">
          <cell r="B76" t="str">
            <v>GT484</v>
          </cell>
          <cell r="C76" t="str">
            <v xml:space="preserve"> Merafong City</v>
          </cell>
          <cell r="D76">
            <v>71</v>
          </cell>
          <cell r="E76" t="str">
            <v>B2</v>
          </cell>
          <cell r="F76" t="str">
            <v>B</v>
          </cell>
          <cell r="G76">
            <v>88927.146766028833</v>
          </cell>
          <cell r="H76">
            <v>0.48206066686540011</v>
          </cell>
          <cell r="I76">
            <v>42653.938274106818</v>
          </cell>
          <cell r="K76">
            <v>129439868.74292994</v>
          </cell>
          <cell r="L76">
            <v>73339966.579067528</v>
          </cell>
          <cell r="M76">
            <v>61479599.664357886</v>
          </cell>
          <cell r="N76">
            <v>88445078.445135057</v>
          </cell>
          <cell r="O76">
            <v>352704513.43149042</v>
          </cell>
          <cell r="Q76">
            <v>1</v>
          </cell>
          <cell r="R76">
            <v>1</v>
          </cell>
          <cell r="S76">
            <v>1</v>
          </cell>
          <cell r="U76">
            <v>0</v>
          </cell>
          <cell r="V76">
            <v>0</v>
          </cell>
          <cell r="W76">
            <v>0</v>
          </cell>
          <cell r="Y76">
            <v>129439868.74292994</v>
          </cell>
          <cell r="Z76">
            <v>73339966.579067528</v>
          </cell>
          <cell r="AA76">
            <v>61479599.664357886</v>
          </cell>
          <cell r="AB76">
            <v>88445078.445135057</v>
          </cell>
          <cell r="AD76">
            <v>352704513.43149042</v>
          </cell>
          <cell r="AF76">
            <v>9944790.1524440851</v>
          </cell>
          <cell r="AG76">
            <v>55</v>
          </cell>
          <cell r="AH76">
            <v>41996163.437614195</v>
          </cell>
          <cell r="AI76">
            <v>51940953.590058282</v>
          </cell>
          <cell r="AK76">
            <v>0</v>
          </cell>
          <cell r="AL76">
            <v>118639824.07398224</v>
          </cell>
          <cell r="AM76">
            <v>118639824.07398224</v>
          </cell>
          <cell r="AO76">
            <v>6.2221374891609504E-2</v>
          </cell>
          <cell r="AQ76">
            <v>3231837.5455547068</v>
          </cell>
          <cell r="AR76">
            <v>7381932.9707818469</v>
          </cell>
          <cell r="AT76">
            <v>363318283.94782698</v>
          </cell>
          <cell r="AU76">
            <v>363318000</v>
          </cell>
        </row>
        <row r="77">
          <cell r="B77" t="str">
            <v>GT485</v>
          </cell>
          <cell r="C77" t="str">
            <v xml:space="preserve"> Rand West City</v>
          </cell>
          <cell r="D77">
            <v>72</v>
          </cell>
          <cell r="E77" t="str">
            <v>B2</v>
          </cell>
          <cell r="F77" t="str">
            <v>B</v>
          </cell>
          <cell r="G77">
            <v>119289.573438356</v>
          </cell>
          <cell r="H77">
            <v>0.54537071570836759</v>
          </cell>
          <cell r="I77">
            <v>64731.754842408976</v>
          </cell>
          <cell r="K77">
            <v>196438363.94322705</v>
          </cell>
          <cell r="L77">
            <v>111300970.76237865</v>
          </cell>
          <cell r="M77">
            <v>93301639.527587071</v>
          </cell>
          <cell r="N77">
            <v>134224537.44215253</v>
          </cell>
          <cell r="O77">
            <v>535265511.6753453</v>
          </cell>
          <cell r="Q77">
            <v>1</v>
          </cell>
          <cell r="R77">
            <v>1</v>
          </cell>
          <cell r="S77">
            <v>1</v>
          </cell>
          <cell r="U77">
            <v>0</v>
          </cell>
          <cell r="V77">
            <v>0</v>
          </cell>
          <cell r="W77">
            <v>0</v>
          </cell>
          <cell r="Y77">
            <v>196438363.94322705</v>
          </cell>
          <cell r="Z77">
            <v>111300970.76237865</v>
          </cell>
          <cell r="AA77">
            <v>93301639.527587071</v>
          </cell>
          <cell r="AB77">
            <v>134224537.44215253</v>
          </cell>
          <cell r="AD77">
            <v>535265511.6753453</v>
          </cell>
          <cell r="AF77">
            <v>9944790.1524440851</v>
          </cell>
          <cell r="AG77">
            <v>69</v>
          </cell>
          <cell r="AH77">
            <v>52686095.949006893</v>
          </cell>
          <cell r="AI77">
            <v>62630886.10145098</v>
          </cell>
          <cell r="AK77">
            <v>0</v>
          </cell>
          <cell r="AL77">
            <v>159147060.50136483</v>
          </cell>
          <cell r="AM77">
            <v>159147060.50136483</v>
          </cell>
          <cell r="AO77">
            <v>8.2075713681978191E-2</v>
          </cell>
          <cell r="AQ77">
            <v>5140474.6753112776</v>
          </cell>
          <cell r="AR77">
            <v>13062108.571038481</v>
          </cell>
          <cell r="AT77">
            <v>553468094.92169511</v>
          </cell>
          <cell r="AU77">
            <v>553468000</v>
          </cell>
        </row>
        <row r="78">
          <cell r="B78" t="str">
            <v>DC48</v>
          </cell>
          <cell r="C78" t="str">
            <v xml:space="preserve"> West Rand District Municipality</v>
          </cell>
          <cell r="D78">
            <v>73</v>
          </cell>
          <cell r="E78" t="str">
            <v>C1</v>
          </cell>
          <cell r="F78" t="str">
            <v>C</v>
          </cell>
          <cell r="G78">
            <v>383309.06080759765</v>
          </cell>
          <cell r="H78">
            <v>0</v>
          </cell>
          <cell r="I78">
            <v>0</v>
          </cell>
          <cell r="K78">
            <v>0</v>
          </cell>
          <cell r="L78">
            <v>0</v>
          </cell>
          <cell r="M78">
            <v>0</v>
          </cell>
          <cell r="N78">
            <v>0</v>
          </cell>
          <cell r="O78">
            <v>0</v>
          </cell>
          <cell r="Q78">
            <v>0</v>
          </cell>
          <cell r="R78">
            <v>0</v>
          </cell>
          <cell r="S78">
            <v>0</v>
          </cell>
          <cell r="U78">
            <v>0</v>
          </cell>
          <cell r="V78">
            <v>0</v>
          </cell>
          <cell r="W78">
            <v>0</v>
          </cell>
          <cell r="Y78">
            <v>0</v>
          </cell>
          <cell r="Z78">
            <v>0</v>
          </cell>
          <cell r="AA78">
            <v>0</v>
          </cell>
          <cell r="AB78">
            <v>0</v>
          </cell>
          <cell r="AD78">
            <v>0</v>
          </cell>
          <cell r="AF78">
            <v>9944790.1524440851</v>
          </cell>
          <cell r="AG78">
            <v>44</v>
          </cell>
          <cell r="AH78">
            <v>33596930.750091352</v>
          </cell>
          <cell r="AI78">
            <v>43541720.902535439</v>
          </cell>
          <cell r="AK78">
            <v>64040393.310801409</v>
          </cell>
          <cell r="AL78">
            <v>0</v>
          </cell>
          <cell r="AM78">
            <v>64040393.310801409</v>
          </cell>
          <cell r="AO78">
            <v>0.47624193676723836</v>
          </cell>
          <cell r="AQ78">
            <v>20736393.492802024</v>
          </cell>
          <cell r="AR78">
            <v>30498720.941671759</v>
          </cell>
          <cell r="AT78">
            <v>51235114.434473783</v>
          </cell>
          <cell r="AU78">
            <v>51235000</v>
          </cell>
        </row>
        <row r="79">
          <cell r="G79">
            <v>0</v>
          </cell>
        </row>
        <row r="80">
          <cell r="B80" t="str">
            <v>ETH</v>
          </cell>
          <cell r="C80" t="str">
            <v xml:space="preserve"> eThekwini</v>
          </cell>
          <cell r="D80">
            <v>74</v>
          </cell>
          <cell r="E80" t="str">
            <v>A</v>
          </cell>
          <cell r="F80" t="str">
            <v>A</v>
          </cell>
          <cell r="G80">
            <v>1278375.2389758127</v>
          </cell>
          <cell r="H80">
            <v>0.55494134008849427</v>
          </cell>
          <cell r="I80">
            <v>705876.15191192064</v>
          </cell>
          <cell r="K80">
            <v>2142088635.8741922</v>
          </cell>
          <cell r="L80">
            <v>1213696448.3208697</v>
          </cell>
          <cell r="M80">
            <v>1017420313.0618446</v>
          </cell>
          <cell r="N80">
            <v>1463669573.1868434</v>
          </cell>
          <cell r="O80">
            <v>5836874970.4437504</v>
          </cell>
          <cell r="Q80">
            <v>1</v>
          </cell>
          <cell r="R80">
            <v>1</v>
          </cell>
          <cell r="S80">
            <v>1</v>
          </cell>
          <cell r="U80">
            <v>0</v>
          </cell>
          <cell r="V80">
            <v>0</v>
          </cell>
          <cell r="W80">
            <v>0</v>
          </cell>
          <cell r="Y80">
            <v>2142088635.8741922</v>
          </cell>
          <cell r="Z80">
            <v>1213696448.3208697</v>
          </cell>
          <cell r="AA80">
            <v>1017420313.0618446</v>
          </cell>
          <cell r="AB80">
            <v>1463669573.1868434</v>
          </cell>
          <cell r="AD80">
            <v>5836874970.4437504</v>
          </cell>
          <cell r="AF80">
            <v>9944790.1524440851</v>
          </cell>
          <cell r="AG80">
            <v>222</v>
          </cell>
          <cell r="AH80">
            <v>169511786.96637002</v>
          </cell>
          <cell r="AI80">
            <v>179456577.11881411</v>
          </cell>
          <cell r="AK80">
            <v>213581314.59327629</v>
          </cell>
          <cell r="AL80">
            <v>1705510847.5667815</v>
          </cell>
          <cell r="AM80">
            <v>1919092162.1600578</v>
          </cell>
          <cell r="AO80">
            <v>0</v>
          </cell>
          <cell r="AQ80">
            <v>0</v>
          </cell>
          <cell r="AR80">
            <v>0</v>
          </cell>
          <cell r="AT80">
            <v>5836874970.4437504</v>
          </cell>
          <cell r="AU80">
            <v>5836875000</v>
          </cell>
        </row>
        <row r="81">
          <cell r="B81" t="str">
            <v>KZN212</v>
          </cell>
          <cell r="C81" t="str">
            <v xml:space="preserve"> uMdoni</v>
          </cell>
          <cell r="D81">
            <v>75</v>
          </cell>
          <cell r="E81" t="str">
            <v>B2</v>
          </cell>
          <cell r="F81" t="str">
            <v>B</v>
          </cell>
          <cell r="G81">
            <v>39262.058230113551</v>
          </cell>
          <cell r="H81">
            <v>0.68603156726653836</v>
          </cell>
          <cell r="I81">
            <v>26800.336285006317</v>
          </cell>
          <cell r="K81">
            <v>81329700.172222659</v>
          </cell>
          <cell r="L81">
            <v>46080991.509365909</v>
          </cell>
          <cell r="M81">
            <v>38628881.935447857</v>
          </cell>
          <cell r="N81">
            <v>55571840.280040801</v>
          </cell>
          <cell r="O81">
            <v>221611413.8970772</v>
          </cell>
          <cell r="Q81">
            <v>0</v>
          </cell>
          <cell r="R81">
            <v>0</v>
          </cell>
          <cell r="S81">
            <v>1</v>
          </cell>
          <cell r="U81">
            <v>-81329700.172222659</v>
          </cell>
          <cell r="V81">
            <v>-46080991.509365909</v>
          </cell>
          <cell r="W81">
            <v>0</v>
          </cell>
          <cell r="Y81">
            <v>0</v>
          </cell>
          <cell r="Z81">
            <v>0</v>
          </cell>
          <cell r="AA81">
            <v>38628881.935447857</v>
          </cell>
          <cell r="AB81">
            <v>55571840.280040801</v>
          </cell>
          <cell r="AD81">
            <v>94200722.215488657</v>
          </cell>
          <cell r="AF81">
            <v>9944790.1524440851</v>
          </cell>
          <cell r="AG81">
            <v>37</v>
          </cell>
          <cell r="AH81">
            <v>28251964.494395003</v>
          </cell>
          <cell r="AI81">
            <v>38196754.64683909</v>
          </cell>
          <cell r="AK81">
            <v>0</v>
          </cell>
          <cell r="AL81">
            <v>52380446.810675621</v>
          </cell>
          <cell r="AM81">
            <v>52380446.810675621</v>
          </cell>
          <cell r="AO81">
            <v>0.8254249469370476</v>
          </cell>
          <cell r="AQ81">
            <v>31528554.17753458</v>
          </cell>
          <cell r="AR81">
            <v>43236127.529240772</v>
          </cell>
          <cell r="AT81">
            <v>168965403.92226401</v>
          </cell>
          <cell r="AU81">
            <v>168965000</v>
          </cell>
        </row>
        <row r="82">
          <cell r="B82" t="str">
            <v>KZN213</v>
          </cell>
          <cell r="C82" t="str">
            <v xml:space="preserve"> uMzumbe</v>
          </cell>
          <cell r="D82">
            <v>76</v>
          </cell>
          <cell r="E82" t="str">
            <v>B4</v>
          </cell>
          <cell r="F82" t="str">
            <v>B</v>
          </cell>
          <cell r="G82">
            <v>28132</v>
          </cell>
          <cell r="H82">
            <v>0.76379822363468497</v>
          </cell>
          <cell r="I82">
            <v>21379.735769154504</v>
          </cell>
          <cell r="K82">
            <v>64880062.749043614</v>
          </cell>
          <cell r="L82">
            <v>36760711.208018452</v>
          </cell>
          <cell r="M82">
            <v>30815855.44505962</v>
          </cell>
          <cell r="N82">
            <v>44331953.478420667</v>
          </cell>
          <cell r="O82">
            <v>176788582.88054237</v>
          </cell>
          <cell r="Q82">
            <v>0</v>
          </cell>
          <cell r="R82">
            <v>0</v>
          </cell>
          <cell r="S82">
            <v>1</v>
          </cell>
          <cell r="U82">
            <v>-64880062.749043614</v>
          </cell>
          <cell r="V82">
            <v>-36760711.208018452</v>
          </cell>
          <cell r="W82">
            <v>0</v>
          </cell>
          <cell r="Y82">
            <v>0</v>
          </cell>
          <cell r="Z82">
            <v>0</v>
          </cell>
          <cell r="AA82">
            <v>30815855.44505962</v>
          </cell>
          <cell r="AB82">
            <v>44331953.478420667</v>
          </cell>
          <cell r="AD82">
            <v>75147808.923480287</v>
          </cell>
          <cell r="AF82">
            <v>9944790.1524440851</v>
          </cell>
          <cell r="AG82">
            <v>39</v>
          </cell>
          <cell r="AH82">
            <v>29779097.710308246</v>
          </cell>
          <cell r="AI82">
            <v>39723887.862752333</v>
          </cell>
          <cell r="AK82">
            <v>0</v>
          </cell>
          <cell r="AL82">
            <v>37531571.091902606</v>
          </cell>
          <cell r="AM82">
            <v>37531571.091902606</v>
          </cell>
          <cell r="AO82">
            <v>1</v>
          </cell>
          <cell r="AQ82">
            <v>39723887.862752333</v>
          </cell>
          <cell r="AR82">
            <v>37531571.091902606</v>
          </cell>
          <cell r="AT82">
            <v>152403267.8781352</v>
          </cell>
          <cell r="AU82">
            <v>152403000</v>
          </cell>
        </row>
        <row r="83">
          <cell r="B83" t="str">
            <v>KZN214</v>
          </cell>
          <cell r="C83" t="str">
            <v xml:space="preserve"> uMuziwabantu</v>
          </cell>
          <cell r="D83">
            <v>77</v>
          </cell>
          <cell r="E83" t="str">
            <v>B3</v>
          </cell>
          <cell r="F83" t="str">
            <v>B</v>
          </cell>
          <cell r="G83">
            <v>22137.001120408826</v>
          </cell>
          <cell r="H83">
            <v>0.7585239740134706</v>
          </cell>
          <cell r="I83">
            <v>16707.488832280189</v>
          </cell>
          <cell r="K83">
            <v>50701418.180349752</v>
          </cell>
          <cell r="L83">
            <v>28727163.824950032</v>
          </cell>
          <cell r="M83">
            <v>24081474.451536451</v>
          </cell>
          <cell r="N83">
            <v>34643815.323596463</v>
          </cell>
          <cell r="O83">
            <v>138153871.7804327</v>
          </cell>
          <cell r="Q83">
            <v>0</v>
          </cell>
          <cell r="R83">
            <v>0</v>
          </cell>
          <cell r="S83">
            <v>1</v>
          </cell>
          <cell r="U83">
            <v>-50701418.180349752</v>
          </cell>
          <cell r="V83">
            <v>-28727163.824950032</v>
          </cell>
          <cell r="W83">
            <v>0</v>
          </cell>
          <cell r="Y83">
            <v>0</v>
          </cell>
          <cell r="Z83">
            <v>0</v>
          </cell>
          <cell r="AA83">
            <v>24081474.451536451</v>
          </cell>
          <cell r="AB83">
            <v>34643815.323596463</v>
          </cell>
          <cell r="AD83">
            <v>58725289.775132909</v>
          </cell>
          <cell r="AF83">
            <v>9944790.1524440851</v>
          </cell>
          <cell r="AG83">
            <v>21</v>
          </cell>
          <cell r="AH83">
            <v>16034898.767089056</v>
          </cell>
          <cell r="AI83">
            <v>25979688.919533141</v>
          </cell>
          <cell r="AK83">
            <v>0</v>
          </cell>
          <cell r="AL83">
            <v>29533500.331016336</v>
          </cell>
          <cell r="AM83">
            <v>29533500.331016336</v>
          </cell>
          <cell r="AO83">
            <v>1</v>
          </cell>
          <cell r="AQ83">
            <v>25979688.919533141</v>
          </cell>
          <cell r="AR83">
            <v>29533500.331016336</v>
          </cell>
          <cell r="AT83">
            <v>114238479.02568239</v>
          </cell>
          <cell r="AU83">
            <v>114238000</v>
          </cell>
        </row>
        <row r="84">
          <cell r="B84" t="str">
            <v>KZN216</v>
          </cell>
          <cell r="C84" t="str">
            <v xml:space="preserve"> Ray Nkonyeni</v>
          </cell>
          <cell r="D84">
            <v>78</v>
          </cell>
          <cell r="E84" t="str">
            <v>B2</v>
          </cell>
          <cell r="F84" t="str">
            <v>B</v>
          </cell>
          <cell r="G84">
            <v>103473.04366282701</v>
          </cell>
          <cell r="H84">
            <v>0.61156995575534112</v>
          </cell>
          <cell r="I84">
            <v>62964.599711071867</v>
          </cell>
          <cell r="K84">
            <v>191075662.68974099</v>
          </cell>
          <cell r="L84">
            <v>108262491.70238136</v>
          </cell>
          <cell r="M84">
            <v>90754536.155297205</v>
          </cell>
          <cell r="N84">
            <v>130560252.72332004</v>
          </cell>
          <cell r="O84">
            <v>520652943.27073956</v>
          </cell>
          <cell r="Q84">
            <v>0</v>
          </cell>
          <cell r="R84">
            <v>0</v>
          </cell>
          <cell r="S84">
            <v>1</v>
          </cell>
          <cell r="U84">
            <v>-191075662.68974099</v>
          </cell>
          <cell r="V84">
            <v>-108262491.70238136</v>
          </cell>
          <cell r="W84">
            <v>0</v>
          </cell>
          <cell r="Y84">
            <v>0</v>
          </cell>
          <cell r="Z84">
            <v>0</v>
          </cell>
          <cell r="AA84">
            <v>90754536.155297205</v>
          </cell>
          <cell r="AB84">
            <v>130560252.72332004</v>
          </cell>
          <cell r="AD84">
            <v>221314788.87861723</v>
          </cell>
          <cell r="AF84">
            <v>9944790.1524440851</v>
          </cell>
          <cell r="AG84">
            <v>71</v>
          </cell>
          <cell r="AH84">
            <v>54213229.164920136</v>
          </cell>
          <cell r="AI84">
            <v>64158019.317364223</v>
          </cell>
          <cell r="AK84">
            <v>0</v>
          </cell>
          <cell r="AL84">
            <v>138045851.49747387</v>
          </cell>
          <cell r="AM84">
            <v>138045851.49747387</v>
          </cell>
          <cell r="AO84">
            <v>0.44804980684338502</v>
          </cell>
          <cell r="AQ84">
            <v>28745988.162599206</v>
          </cell>
          <cell r="AR84">
            <v>61851417.098973781</v>
          </cell>
          <cell r="AT84">
            <v>311912194.14019024</v>
          </cell>
          <cell r="AU84">
            <v>311912000</v>
          </cell>
        </row>
        <row r="85">
          <cell r="B85" t="str">
            <v>DC21</v>
          </cell>
          <cell r="C85" t="str">
            <v xml:space="preserve"> Ugu District Municipality</v>
          </cell>
          <cell r="D85">
            <v>79</v>
          </cell>
          <cell r="E85" t="str">
            <v>C2</v>
          </cell>
          <cell r="F85" t="str">
            <v>C</v>
          </cell>
          <cell r="G85">
            <v>193004.10301334941</v>
          </cell>
          <cell r="H85">
            <v>0</v>
          </cell>
          <cell r="I85">
            <v>0</v>
          </cell>
          <cell r="K85">
            <v>0</v>
          </cell>
          <cell r="L85">
            <v>0</v>
          </cell>
          <cell r="M85">
            <v>0</v>
          </cell>
          <cell r="N85">
            <v>0</v>
          </cell>
          <cell r="O85">
            <v>0</v>
          </cell>
          <cell r="Q85">
            <v>1</v>
          </cell>
          <cell r="R85">
            <v>1</v>
          </cell>
          <cell r="S85">
            <v>0</v>
          </cell>
          <cell r="U85">
            <v>-387986843.79135704</v>
          </cell>
          <cell r="V85">
            <v>-219831358.24471575</v>
          </cell>
          <cell r="W85">
            <v>0</v>
          </cell>
          <cell r="Y85">
            <v>387986843.79135704</v>
          </cell>
          <cell r="Z85">
            <v>219831358.24471575</v>
          </cell>
          <cell r="AA85">
            <v>0</v>
          </cell>
          <cell r="AB85">
            <v>0</v>
          </cell>
          <cell r="AD85">
            <v>607818202.03607273</v>
          </cell>
          <cell r="AF85">
            <v>9944790.1524440851</v>
          </cell>
          <cell r="AG85">
            <v>37</v>
          </cell>
          <cell r="AH85">
            <v>28251964.494395003</v>
          </cell>
          <cell r="AI85">
            <v>38196754.64683909</v>
          </cell>
          <cell r="AK85">
            <v>32245673.090878151</v>
          </cell>
          <cell r="AL85">
            <v>0</v>
          </cell>
          <cell r="AM85">
            <v>32245673.090878151</v>
          </cell>
          <cell r="AO85">
            <v>0.7314063812266175</v>
          </cell>
          <cell r="AQ85">
            <v>27937350.090845566</v>
          </cell>
          <cell r="AR85">
            <v>23584691.065615706</v>
          </cell>
          <cell r="AT85">
            <v>659340243.19253397</v>
          </cell>
          <cell r="AU85">
            <v>659340000</v>
          </cell>
        </row>
        <row r="86">
          <cell r="B86" t="str">
            <v>KZN221</v>
          </cell>
          <cell r="C86" t="str">
            <v xml:space="preserve"> uMshwathi</v>
          </cell>
          <cell r="D86">
            <v>80</v>
          </cell>
          <cell r="E86" t="str">
            <v>B4</v>
          </cell>
          <cell r="F86" t="str">
            <v>B</v>
          </cell>
          <cell r="G86">
            <v>31391.317186004097</v>
          </cell>
          <cell r="H86">
            <v>0.72057619008149354</v>
          </cell>
          <cell r="I86">
            <v>22506.736560832891</v>
          </cell>
          <cell r="K86">
            <v>68300118.210524514</v>
          </cell>
          <cell r="L86">
            <v>38698497.113392897</v>
          </cell>
          <cell r="M86">
            <v>32440267.171089213</v>
          </cell>
          <cell r="N86">
            <v>46668846.095162556</v>
          </cell>
          <cell r="O86">
            <v>186107728.59016919</v>
          </cell>
          <cell r="Q86">
            <v>0</v>
          </cell>
          <cell r="R86">
            <v>0</v>
          </cell>
          <cell r="S86">
            <v>1</v>
          </cell>
          <cell r="U86">
            <v>-68300118.210524514</v>
          </cell>
          <cell r="V86">
            <v>-38698497.113392897</v>
          </cell>
          <cell r="W86">
            <v>0</v>
          </cell>
          <cell r="Y86">
            <v>0</v>
          </cell>
          <cell r="Z86">
            <v>0</v>
          </cell>
          <cell r="AA86">
            <v>32440267.171089213</v>
          </cell>
          <cell r="AB86">
            <v>46668846.095162556</v>
          </cell>
          <cell r="AD86">
            <v>79109113.266251773</v>
          </cell>
          <cell r="AF86">
            <v>9944790.1524440851</v>
          </cell>
          <cell r="AG86">
            <v>27</v>
          </cell>
          <cell r="AH86">
            <v>20616298.414828785</v>
          </cell>
          <cell r="AI86">
            <v>30561088.567272872</v>
          </cell>
          <cell r="AK86">
            <v>0</v>
          </cell>
          <cell r="AL86">
            <v>41879903.762085058</v>
          </cell>
          <cell r="AM86">
            <v>41879903.762085058</v>
          </cell>
          <cell r="AO86">
            <v>0.73654041586739316</v>
          </cell>
          <cell r="AQ86">
            <v>22509476.882699396</v>
          </cell>
          <cell r="AR86">
            <v>30846241.73341253</v>
          </cell>
          <cell r="AT86">
            <v>132464831.88236371</v>
          </cell>
          <cell r="AU86">
            <v>132465000</v>
          </cell>
        </row>
        <row r="87">
          <cell r="B87" t="str">
            <v>KZN222</v>
          </cell>
          <cell r="C87" t="str">
            <v xml:space="preserve"> uMngeni</v>
          </cell>
          <cell r="D87">
            <v>81</v>
          </cell>
          <cell r="E87" t="str">
            <v>B2</v>
          </cell>
          <cell r="F87" t="str">
            <v>B</v>
          </cell>
          <cell r="G87">
            <v>46930.879249821133</v>
          </cell>
          <cell r="H87">
            <v>0.56264015928824063</v>
          </cell>
          <cell r="I87">
            <v>26273.171389773266</v>
          </cell>
          <cell r="K87">
            <v>79729938.049289465</v>
          </cell>
          <cell r="L87">
            <v>45174574.485231012</v>
          </cell>
          <cell r="M87">
            <v>37869048.540750384</v>
          </cell>
          <cell r="N87">
            <v>54478737.452986903</v>
          </cell>
          <cell r="O87">
            <v>217252298.52825776</v>
          </cell>
          <cell r="Q87">
            <v>0</v>
          </cell>
          <cell r="R87">
            <v>0</v>
          </cell>
          <cell r="S87">
            <v>1</v>
          </cell>
          <cell r="U87">
            <v>-79729938.049289465</v>
          </cell>
          <cell r="V87">
            <v>-45174574.485231012</v>
          </cell>
          <cell r="W87">
            <v>0</v>
          </cell>
          <cell r="Y87">
            <v>0</v>
          </cell>
          <cell r="Z87">
            <v>0</v>
          </cell>
          <cell r="AA87">
            <v>37869048.540750384</v>
          </cell>
          <cell r="AB87">
            <v>54478737.452986903</v>
          </cell>
          <cell r="AD87">
            <v>92347785.99373728</v>
          </cell>
          <cell r="AF87">
            <v>9944790.1524440851</v>
          </cell>
          <cell r="AG87">
            <v>25</v>
          </cell>
          <cell r="AH87">
            <v>19089165.198915541</v>
          </cell>
          <cell r="AI87">
            <v>29033955.351359628</v>
          </cell>
          <cell r="AK87">
            <v>0</v>
          </cell>
          <cell r="AL87">
            <v>62611603.546500735</v>
          </cell>
          <cell r="AM87">
            <v>62611603.546500735</v>
          </cell>
          <cell r="AO87">
            <v>0.19367592316682247</v>
          </cell>
          <cell r="AQ87">
            <v>5623178.105858882</v>
          </cell>
          <cell r="AR87">
            <v>12126360.117823625</v>
          </cell>
          <cell r="AT87">
            <v>110097324.21741979</v>
          </cell>
          <cell r="AU87">
            <v>110097000</v>
          </cell>
        </row>
        <row r="88">
          <cell r="B88" t="str">
            <v>KZN223</v>
          </cell>
          <cell r="C88" t="str">
            <v xml:space="preserve"> Mpofana</v>
          </cell>
          <cell r="D88">
            <v>82</v>
          </cell>
          <cell r="E88" t="str">
            <v>B3</v>
          </cell>
          <cell r="F88" t="str">
            <v>B</v>
          </cell>
          <cell r="G88">
            <v>11521.204427435379</v>
          </cell>
          <cell r="H88">
            <v>0.67177178205952937</v>
          </cell>
          <cell r="I88">
            <v>7700.9219295419525</v>
          </cell>
          <cell r="K88">
            <v>23369619.877857208</v>
          </cell>
          <cell r="L88">
            <v>13241106.91282801</v>
          </cell>
          <cell r="M88">
            <v>11099786.243234718</v>
          </cell>
          <cell r="N88">
            <v>15968247.522214556</v>
          </cell>
          <cell r="O88">
            <v>63678760.556134492</v>
          </cell>
          <cell r="Q88">
            <v>0</v>
          </cell>
          <cell r="R88">
            <v>0</v>
          </cell>
          <cell r="S88">
            <v>1</v>
          </cell>
          <cell r="U88">
            <v>-23369619.877857208</v>
          </cell>
          <cell r="V88">
            <v>-13241106.91282801</v>
          </cell>
          <cell r="W88">
            <v>0</v>
          </cell>
          <cell r="Y88">
            <v>0</v>
          </cell>
          <cell r="Z88">
            <v>0</v>
          </cell>
          <cell r="AA88">
            <v>11099786.243234718</v>
          </cell>
          <cell r="AB88">
            <v>15968247.522214556</v>
          </cell>
          <cell r="AD88">
            <v>27068033.765449274</v>
          </cell>
          <cell r="AF88">
            <v>9944790.1524440851</v>
          </cell>
          <cell r="AG88">
            <v>10</v>
          </cell>
          <cell r="AH88">
            <v>7635666.079566217</v>
          </cell>
          <cell r="AI88">
            <v>17580456.232010301</v>
          </cell>
          <cell r="AK88">
            <v>0</v>
          </cell>
          <cell r="AL88">
            <v>15370713.174770156</v>
          </cell>
          <cell r="AM88">
            <v>15370713.174770156</v>
          </cell>
          <cell r="AO88">
            <v>0.60730650302597167</v>
          </cell>
          <cell r="AQ88">
            <v>10676725.395863326</v>
          </cell>
          <cell r="AR88">
            <v>9334734.0671848934</v>
          </cell>
          <cell r="AT88">
            <v>47079493.22849749</v>
          </cell>
          <cell r="AU88">
            <v>47079000</v>
          </cell>
        </row>
        <row r="89">
          <cell r="B89" t="str">
            <v>KZN224</v>
          </cell>
          <cell r="C89" t="str">
            <v xml:space="preserve"> iMpendle</v>
          </cell>
          <cell r="D89">
            <v>83</v>
          </cell>
          <cell r="E89" t="str">
            <v>B4</v>
          </cell>
          <cell r="F89" t="str">
            <v>B</v>
          </cell>
          <cell r="G89">
            <v>7029.5858359462482</v>
          </cell>
          <cell r="H89">
            <v>0.7868132970200975</v>
          </cell>
          <cell r="I89">
            <v>5503.3167502253118</v>
          </cell>
          <cell r="K89">
            <v>16700652.427969709</v>
          </cell>
          <cell r="L89">
            <v>9462504.1172472741</v>
          </cell>
          <cell r="M89">
            <v>7932250.2052617827</v>
          </cell>
          <cell r="N89">
            <v>11411403.058591217</v>
          </cell>
          <cell r="O89">
            <v>45506809.809069984</v>
          </cell>
          <cell r="Q89">
            <v>0</v>
          </cell>
          <cell r="R89">
            <v>0</v>
          </cell>
          <cell r="S89">
            <v>1</v>
          </cell>
          <cell r="U89">
            <v>-16700652.427969709</v>
          </cell>
          <cell r="V89">
            <v>-9462504.1172472741</v>
          </cell>
          <cell r="W89">
            <v>0</v>
          </cell>
          <cell r="Y89">
            <v>0</v>
          </cell>
          <cell r="Z89">
            <v>0</v>
          </cell>
          <cell r="AA89">
            <v>7932250.2052617827</v>
          </cell>
          <cell r="AB89">
            <v>11411403.058591217</v>
          </cell>
          <cell r="AD89">
            <v>19343653.263852999</v>
          </cell>
          <cell r="AF89">
            <v>9944790.1524440851</v>
          </cell>
          <cell r="AG89">
            <v>10</v>
          </cell>
          <cell r="AH89">
            <v>7635666.079566217</v>
          </cell>
          <cell r="AI89">
            <v>17580456.232010301</v>
          </cell>
          <cell r="AK89">
            <v>0</v>
          </cell>
          <cell r="AL89">
            <v>9378337.8554119244</v>
          </cell>
          <cell r="AM89">
            <v>9378337.8554119244</v>
          </cell>
          <cell r="AO89">
            <v>1</v>
          </cell>
          <cell r="AQ89">
            <v>17580456.232010301</v>
          </cell>
          <cell r="AR89">
            <v>9378337.8554119244</v>
          </cell>
          <cell r="AT89">
            <v>46302447.351275221</v>
          </cell>
          <cell r="AU89">
            <v>46302000</v>
          </cell>
        </row>
        <row r="90">
          <cell r="B90" t="str">
            <v>KZN225</v>
          </cell>
          <cell r="C90" t="str">
            <v xml:space="preserve"> Msunduzi</v>
          </cell>
          <cell r="D90">
            <v>84</v>
          </cell>
          <cell r="E90" t="str">
            <v>B1</v>
          </cell>
          <cell r="F90" t="str">
            <v>B</v>
          </cell>
          <cell r="G90">
            <v>202835.53234638672</v>
          </cell>
          <cell r="H90">
            <v>0.56408282047363323</v>
          </cell>
          <cell r="I90">
            <v>113843.95898232958</v>
          </cell>
          <cell r="K90">
            <v>345476823.57372695</v>
          </cell>
          <cell r="L90">
            <v>195745398.54532629</v>
          </cell>
          <cell r="M90">
            <v>164089913.04533333</v>
          </cell>
          <cell r="N90">
            <v>236061153.79055756</v>
          </cell>
          <cell r="O90">
            <v>941373288.95494413</v>
          </cell>
          <cell r="Q90">
            <v>1</v>
          </cell>
          <cell r="R90">
            <v>1</v>
          </cell>
          <cell r="S90">
            <v>1</v>
          </cell>
          <cell r="U90">
            <v>0</v>
          </cell>
          <cell r="V90">
            <v>0</v>
          </cell>
          <cell r="W90">
            <v>0</v>
          </cell>
          <cell r="Y90">
            <v>345476823.57372695</v>
          </cell>
          <cell r="Z90">
            <v>195745398.54532629</v>
          </cell>
          <cell r="AA90">
            <v>164089913.04533333</v>
          </cell>
          <cell r="AB90">
            <v>236061153.79055756</v>
          </cell>
          <cell r="AD90">
            <v>941373288.95494413</v>
          </cell>
          <cell r="AF90">
            <v>9944790.1524440851</v>
          </cell>
          <cell r="AG90">
            <v>81</v>
          </cell>
          <cell r="AH90">
            <v>61848895.244486354</v>
          </cell>
          <cell r="AI90">
            <v>71793685.396930441</v>
          </cell>
          <cell r="AK90">
            <v>0</v>
          </cell>
          <cell r="AL90">
            <v>270607713.71471363</v>
          </cell>
          <cell r="AM90">
            <v>270607713.71471363</v>
          </cell>
          <cell r="AO90">
            <v>9.7196070372206123E-2</v>
          </cell>
          <cell r="AQ90">
            <v>6978064.0981200784</v>
          </cell>
          <cell r="AR90">
            <v>26302006.385477114</v>
          </cell>
          <cell r="AT90">
            <v>974653359.43854129</v>
          </cell>
          <cell r="AU90">
            <v>974653000</v>
          </cell>
        </row>
        <row r="91">
          <cell r="B91" t="str">
            <v>KZN226</v>
          </cell>
          <cell r="C91" t="str">
            <v xml:space="preserve"> Mkhambathini</v>
          </cell>
          <cell r="D91">
            <v>85</v>
          </cell>
          <cell r="E91" t="str">
            <v>B3</v>
          </cell>
          <cell r="F91" t="str">
            <v>B</v>
          </cell>
          <cell r="G91">
            <v>17442.692358678552</v>
          </cell>
          <cell r="H91">
            <v>0.72345074709044987</v>
          </cell>
          <cell r="I91">
            <v>12555.834174064106</v>
          </cell>
          <cell r="K91">
            <v>38102590.129067853</v>
          </cell>
          <cell r="L91">
            <v>21588732.388098765</v>
          </cell>
          <cell r="M91">
            <v>18097453.358536076</v>
          </cell>
          <cell r="N91">
            <v>26035151.345997524</v>
          </cell>
          <cell r="O91">
            <v>103823927.22170022</v>
          </cell>
          <cell r="Q91">
            <v>0</v>
          </cell>
          <cell r="R91">
            <v>0</v>
          </cell>
          <cell r="S91">
            <v>1</v>
          </cell>
          <cell r="U91">
            <v>-38102590.129067853</v>
          </cell>
          <cell r="V91">
            <v>-21588732.388098765</v>
          </cell>
          <cell r="W91">
            <v>0</v>
          </cell>
          <cell r="Y91">
            <v>0</v>
          </cell>
          <cell r="Z91">
            <v>0</v>
          </cell>
          <cell r="AA91">
            <v>18097453.358536076</v>
          </cell>
          <cell r="AB91">
            <v>26035151.345997524</v>
          </cell>
          <cell r="AD91">
            <v>44132604.704533599</v>
          </cell>
          <cell r="AF91">
            <v>9944790.1524440851</v>
          </cell>
          <cell r="AG91">
            <v>14</v>
          </cell>
          <cell r="AH91">
            <v>10689932.511392703</v>
          </cell>
          <cell r="AI91">
            <v>20634722.663836788</v>
          </cell>
          <cell r="AK91">
            <v>0</v>
          </cell>
          <cell r="AL91">
            <v>23270711.228989422</v>
          </cell>
          <cell r="AM91">
            <v>23270711.228989422</v>
          </cell>
          <cell r="AO91">
            <v>0.88396709282534913</v>
          </cell>
          <cell r="AQ91">
            <v>18240415.80440915</v>
          </cell>
          <cell r="AR91">
            <v>20570542.953067988</v>
          </cell>
          <cell r="AT91">
            <v>82943563.462010741</v>
          </cell>
          <cell r="AU91">
            <v>82944000</v>
          </cell>
        </row>
        <row r="92">
          <cell r="B92" t="str">
            <v>KZN227</v>
          </cell>
          <cell r="C92" t="str">
            <v xml:space="preserve"> Richmond</v>
          </cell>
          <cell r="D92">
            <v>86</v>
          </cell>
          <cell r="E92" t="str">
            <v>B4</v>
          </cell>
          <cell r="F92" t="str">
            <v>B</v>
          </cell>
          <cell r="G92">
            <v>19862.674767888471</v>
          </cell>
          <cell r="H92">
            <v>0.73418347782190718</v>
          </cell>
          <cell r="I92">
            <v>14509.933401734132</v>
          </cell>
          <cell r="K92">
            <v>44032601.70067966</v>
          </cell>
          <cell r="L92">
            <v>24948646.568321142</v>
          </cell>
          <cell r="M92">
            <v>20914010.119357236</v>
          </cell>
          <cell r="N92">
            <v>30087074.016541883</v>
          </cell>
          <cell r="O92">
            <v>119982332.40489991</v>
          </cell>
          <cell r="Q92">
            <v>0</v>
          </cell>
          <cell r="R92">
            <v>0</v>
          </cell>
          <cell r="S92">
            <v>1</v>
          </cell>
          <cell r="U92">
            <v>-44032601.70067966</v>
          </cell>
          <cell r="V92">
            <v>-24948646.568321142</v>
          </cell>
          <cell r="W92">
            <v>0</v>
          </cell>
          <cell r="Y92">
            <v>0</v>
          </cell>
          <cell r="Z92">
            <v>0</v>
          </cell>
          <cell r="AA92">
            <v>20914010.119357236</v>
          </cell>
          <cell r="AB92">
            <v>30087074.016541883</v>
          </cell>
          <cell r="AD92">
            <v>51001084.135899119</v>
          </cell>
          <cell r="AF92">
            <v>9944790.1524440851</v>
          </cell>
          <cell r="AG92">
            <v>14</v>
          </cell>
          <cell r="AH92">
            <v>10689932.511392703</v>
          </cell>
          <cell r="AI92">
            <v>20634722.663836788</v>
          </cell>
          <cell r="AK92">
            <v>0</v>
          </cell>
          <cell r="AL92">
            <v>26499267.386831589</v>
          </cell>
          <cell r="AM92">
            <v>26499267.386831589</v>
          </cell>
          <cell r="AO92">
            <v>0.89835632327157777</v>
          </cell>
          <cell r="AQ92">
            <v>18537333.584013116</v>
          </cell>
          <cell r="AR92">
            <v>23805784.419024456</v>
          </cell>
          <cell r="AT92">
            <v>93344202.138936698</v>
          </cell>
          <cell r="AU92">
            <v>93344000</v>
          </cell>
        </row>
        <row r="93">
          <cell r="B93" t="str">
            <v>DC22</v>
          </cell>
          <cell r="C93" t="str">
            <v xml:space="preserve"> uMgungundlovu District Municipality</v>
          </cell>
          <cell r="D93">
            <v>87</v>
          </cell>
          <cell r="E93" t="str">
            <v>C2</v>
          </cell>
          <cell r="F93" t="str">
            <v>C</v>
          </cell>
          <cell r="G93">
            <v>337013.88617216062</v>
          </cell>
          <cell r="H93">
            <v>0</v>
          </cell>
          <cell r="I93">
            <v>0</v>
          </cell>
          <cell r="K93">
            <v>0</v>
          </cell>
          <cell r="L93">
            <v>0</v>
          </cell>
          <cell r="M93">
            <v>0</v>
          </cell>
          <cell r="N93">
            <v>0</v>
          </cell>
          <cell r="O93">
            <v>0</v>
          </cell>
          <cell r="Q93">
            <v>1</v>
          </cell>
          <cell r="R93">
            <v>1</v>
          </cell>
          <cell r="S93">
            <v>1</v>
          </cell>
          <cell r="U93">
            <v>-270235520.39538836</v>
          </cell>
          <cell r="V93">
            <v>-153114061.5851191</v>
          </cell>
          <cell r="W93">
            <v>0</v>
          </cell>
          <cell r="Y93">
            <v>270235520.39538836</v>
          </cell>
          <cell r="Z93">
            <v>153114061.5851191</v>
          </cell>
          <cell r="AA93">
            <v>0</v>
          </cell>
          <cell r="AB93">
            <v>0</v>
          </cell>
          <cell r="AD93">
            <v>423349581.98050749</v>
          </cell>
          <cell r="AF93">
            <v>9944790.1524440851</v>
          </cell>
          <cell r="AG93">
            <v>47</v>
          </cell>
          <cell r="AH93">
            <v>35887630.573961221</v>
          </cell>
          <cell r="AI93">
            <v>45832420.726405308</v>
          </cell>
          <cell r="AK93">
            <v>56305743.924222499</v>
          </cell>
          <cell r="AL93">
            <v>0</v>
          </cell>
          <cell r="AM93">
            <v>56305743.924222499</v>
          </cell>
          <cell r="AO93">
            <v>0.37989267446589758</v>
          </cell>
          <cell r="AQ93">
            <v>17411400.887000348</v>
          </cell>
          <cell r="AR93">
            <v>21390139.647164848</v>
          </cell>
          <cell r="AT93">
            <v>462151122.5146727</v>
          </cell>
          <cell r="AU93">
            <v>462151000</v>
          </cell>
        </row>
        <row r="94">
          <cell r="B94" t="str">
            <v>KZN235</v>
          </cell>
          <cell r="C94" t="str">
            <v xml:space="preserve"> Okhahlamba</v>
          </cell>
          <cell r="D94">
            <v>88</v>
          </cell>
          <cell r="E94" t="str">
            <v>B4</v>
          </cell>
          <cell r="F94" t="str">
            <v>B</v>
          </cell>
          <cell r="G94">
            <v>30797.31576646748</v>
          </cell>
          <cell r="H94">
            <v>0.74954062316920278</v>
          </cell>
          <cell r="I94">
            <v>22968.420055279064</v>
          </cell>
          <cell r="K94">
            <v>69701167.054780185</v>
          </cell>
          <cell r="L94">
            <v>39492324.211730123</v>
          </cell>
          <cell r="M94">
            <v>33105718.418000765</v>
          </cell>
          <cell r="N94">
            <v>47626169.956342891</v>
          </cell>
          <cell r="O94">
            <v>189925379.64085394</v>
          </cell>
          <cell r="Q94">
            <v>0</v>
          </cell>
          <cell r="R94">
            <v>0</v>
          </cell>
          <cell r="S94">
            <v>1</v>
          </cell>
          <cell r="U94">
            <v>-69701167.054780185</v>
          </cell>
          <cell r="V94">
            <v>-39492324.211730123</v>
          </cell>
          <cell r="W94">
            <v>0</v>
          </cell>
          <cell r="Y94">
            <v>0</v>
          </cell>
          <cell r="Z94">
            <v>0</v>
          </cell>
          <cell r="AA94">
            <v>33105718.418000765</v>
          </cell>
          <cell r="AB94">
            <v>47626169.956342891</v>
          </cell>
          <cell r="AD94">
            <v>80731888.374343663</v>
          </cell>
          <cell r="AF94">
            <v>9944790.1524440851</v>
          </cell>
          <cell r="AG94">
            <v>29</v>
          </cell>
          <cell r="AH94">
            <v>22143431.630742028</v>
          </cell>
          <cell r="AI94">
            <v>32088221.783186115</v>
          </cell>
          <cell r="AK94">
            <v>0</v>
          </cell>
          <cell r="AL94">
            <v>41087432.323650904</v>
          </cell>
          <cell r="AM94">
            <v>41087432.323650904</v>
          </cell>
          <cell r="AO94">
            <v>1</v>
          </cell>
          <cell r="AQ94">
            <v>32088221.783186115</v>
          </cell>
          <cell r="AR94">
            <v>41087432.323650904</v>
          </cell>
          <cell r="AT94">
            <v>153907542.48118067</v>
          </cell>
          <cell r="AU94">
            <v>153908000</v>
          </cell>
        </row>
        <row r="95">
          <cell r="B95" t="str">
            <v>KZN237</v>
          </cell>
          <cell r="C95" t="str">
            <v xml:space="preserve"> iNkosi Langalibalele </v>
          </cell>
          <cell r="D95">
            <v>89</v>
          </cell>
          <cell r="E95" t="str">
            <v>B3</v>
          </cell>
          <cell r="F95" t="str">
            <v>B</v>
          </cell>
          <cell r="G95">
            <v>51726.953424659492</v>
          </cell>
          <cell r="H95">
            <v>0.70557262824781675</v>
          </cell>
          <cell r="I95">
            <v>36314.63686669396</v>
          </cell>
          <cell r="K95">
            <v>110202293.613894</v>
          </cell>
          <cell r="L95">
            <v>62440055.054683663</v>
          </cell>
          <cell r="M95">
            <v>52342396.197356239</v>
          </cell>
          <cell r="N95">
            <v>75300219.307793751</v>
          </cell>
          <cell r="O95">
            <v>300284964.17372763</v>
          </cell>
          <cell r="Q95">
            <v>0</v>
          </cell>
          <cell r="R95">
            <v>0</v>
          </cell>
          <cell r="S95">
            <v>1</v>
          </cell>
          <cell r="U95">
            <v>-110202293.613894</v>
          </cell>
          <cell r="V95">
            <v>-62440055.054683663</v>
          </cell>
          <cell r="W95">
            <v>0</v>
          </cell>
          <cell r="Y95">
            <v>0</v>
          </cell>
          <cell r="Z95">
            <v>0</v>
          </cell>
          <cell r="AA95">
            <v>52342396.197356239</v>
          </cell>
          <cell r="AB95">
            <v>75300219.307793751</v>
          </cell>
          <cell r="AD95">
            <v>127642615.50514999</v>
          </cell>
          <cell r="AF95">
            <v>9944790.1524440851</v>
          </cell>
          <cell r="AG95">
            <v>47</v>
          </cell>
          <cell r="AH95">
            <v>35887630.573961221</v>
          </cell>
          <cell r="AI95">
            <v>45832420.726405308</v>
          </cell>
          <cell r="AK95">
            <v>0</v>
          </cell>
          <cell r="AL95">
            <v>69010160.309439167</v>
          </cell>
          <cell r="AM95">
            <v>69010160.309439167</v>
          </cell>
          <cell r="AO95">
            <v>0.86660088842346794</v>
          </cell>
          <cell r="AQ95">
            <v>39718416.520101003</v>
          </cell>
          <cell r="AR95">
            <v>59804266.234405927</v>
          </cell>
          <cell r="AT95">
            <v>227165298.25965691</v>
          </cell>
          <cell r="AU95">
            <v>227165000</v>
          </cell>
        </row>
        <row r="96">
          <cell r="B96" t="str">
            <v>KZN238</v>
          </cell>
          <cell r="C96" t="str">
            <v xml:space="preserve"> Alfred Duma</v>
          </cell>
          <cell r="D96">
            <v>90</v>
          </cell>
          <cell r="E96" t="str">
            <v>B2</v>
          </cell>
          <cell r="F96" t="str">
            <v>B</v>
          </cell>
          <cell r="G96">
            <v>91314.551457527035</v>
          </cell>
          <cell r="H96">
            <v>0.67484969103215664</v>
          </cell>
          <cell r="I96">
            <v>61315.478853662833</v>
          </cell>
          <cell r="K96">
            <v>186071154.40840754</v>
          </cell>
          <cell r="L96">
            <v>105426962.94557619</v>
          </cell>
          <cell r="M96">
            <v>88377562.440464467</v>
          </cell>
          <cell r="N96">
            <v>127140717.98629922</v>
          </cell>
          <cell r="O96">
            <v>507016397.78074747</v>
          </cell>
          <cell r="Q96">
            <v>0</v>
          </cell>
          <cell r="R96">
            <v>0</v>
          </cell>
          <cell r="S96">
            <v>1</v>
          </cell>
          <cell r="U96">
            <v>-186071154.40840754</v>
          </cell>
          <cell r="V96">
            <v>-105426962.94557619</v>
          </cell>
          <cell r="W96">
            <v>0</v>
          </cell>
          <cell r="Y96">
            <v>0</v>
          </cell>
          <cell r="Z96">
            <v>0</v>
          </cell>
          <cell r="AA96">
            <v>88377562.440464467</v>
          </cell>
          <cell r="AB96">
            <v>127140717.98629922</v>
          </cell>
          <cell r="AD96">
            <v>215518280.42676368</v>
          </cell>
          <cell r="AF96">
            <v>9944790.1524440851</v>
          </cell>
          <cell r="AG96">
            <v>73</v>
          </cell>
          <cell r="AH96">
            <v>55740362.38083338</v>
          </cell>
          <cell r="AI96">
            <v>65685152.533277467</v>
          </cell>
          <cell r="AK96">
            <v>0</v>
          </cell>
          <cell r="AL96">
            <v>121824917.52286986</v>
          </cell>
          <cell r="AM96">
            <v>121824917.52286986</v>
          </cell>
          <cell r="AO96">
            <v>0.59519357629354752</v>
          </cell>
          <cell r="AQ96">
            <v>39095380.845668592</v>
          </cell>
          <cell r="AR96">
            <v>72509408.342103377</v>
          </cell>
          <cell r="AT96">
            <v>327123069.61453569</v>
          </cell>
          <cell r="AU96">
            <v>327123000</v>
          </cell>
        </row>
        <row r="97">
          <cell r="B97" t="str">
            <v>DC23</v>
          </cell>
          <cell r="C97" t="str">
            <v xml:space="preserve"> uThukela District Municipality</v>
          </cell>
          <cell r="D97">
            <v>91</v>
          </cell>
          <cell r="E97" t="str">
            <v>C2</v>
          </cell>
          <cell r="F97" t="str">
            <v>C</v>
          </cell>
          <cell r="G97">
            <v>173838.82064865401</v>
          </cell>
          <cell r="H97">
            <v>0</v>
          </cell>
          <cell r="I97">
            <v>0</v>
          </cell>
          <cell r="K97">
            <v>0</v>
          </cell>
          <cell r="L97">
            <v>0</v>
          </cell>
          <cell r="M97">
            <v>0</v>
          </cell>
          <cell r="N97">
            <v>0</v>
          </cell>
          <cell r="O97">
            <v>0</v>
          </cell>
          <cell r="Q97">
            <v>1</v>
          </cell>
          <cell r="R97">
            <v>1</v>
          </cell>
          <cell r="S97">
            <v>0</v>
          </cell>
          <cell r="U97">
            <v>-365974615.07708168</v>
          </cell>
          <cell r="V97">
            <v>-207359342.21198997</v>
          </cell>
          <cell r="W97">
            <v>0</v>
          </cell>
          <cell r="Y97">
            <v>365974615.07708168</v>
          </cell>
          <cell r="Z97">
            <v>207359342.21198997</v>
          </cell>
          <cell r="AA97">
            <v>0</v>
          </cell>
          <cell r="AB97">
            <v>0</v>
          </cell>
          <cell r="AD97">
            <v>573333957.28907168</v>
          </cell>
          <cell r="AF97">
            <v>9944790.1524440851</v>
          </cell>
          <cell r="AG97">
            <v>33</v>
          </cell>
          <cell r="AH97">
            <v>25197698.062568516</v>
          </cell>
          <cell r="AI97">
            <v>35142488.215012603</v>
          </cell>
          <cell r="AK97">
            <v>29043681.940547034</v>
          </cell>
          <cell r="AL97">
            <v>0</v>
          </cell>
          <cell r="AM97">
            <v>29043681.940547034</v>
          </cell>
          <cell r="AO97">
            <v>0.75441067964341257</v>
          </cell>
          <cell r="AQ97">
            <v>26511868.418648273</v>
          </cell>
          <cell r="AR97">
            <v>21910863.832115196</v>
          </cell>
          <cell r="AT97">
            <v>621756689.5398351</v>
          </cell>
          <cell r="AU97">
            <v>621757000</v>
          </cell>
        </row>
        <row r="98">
          <cell r="B98" t="str">
            <v>KZN241</v>
          </cell>
          <cell r="C98" t="str">
            <v xml:space="preserve"> eNdumeni</v>
          </cell>
          <cell r="D98">
            <v>92</v>
          </cell>
          <cell r="E98" t="str">
            <v>B3</v>
          </cell>
          <cell r="F98" t="str">
            <v>B</v>
          </cell>
          <cell r="G98">
            <v>25583.33792222698</v>
          </cell>
          <cell r="H98">
            <v>0.58800318763415038</v>
          </cell>
          <cell r="I98">
            <v>14967.868827348149</v>
          </cell>
          <cell r="K98">
            <v>45422276.459509589</v>
          </cell>
          <cell r="L98">
            <v>25736029.168119453</v>
          </cell>
          <cell r="M98">
            <v>21574059.056877457</v>
          </cell>
          <cell r="N98">
            <v>31036626.069179077</v>
          </cell>
          <cell r="O98">
            <v>123768990.75368558</v>
          </cell>
          <cell r="Q98">
            <v>0</v>
          </cell>
          <cell r="R98">
            <v>0</v>
          </cell>
          <cell r="S98">
            <v>1</v>
          </cell>
          <cell r="U98">
            <v>-45422276.459509589</v>
          </cell>
          <cell r="V98">
            <v>-25736029.168119453</v>
          </cell>
          <cell r="W98">
            <v>0</v>
          </cell>
          <cell r="Y98">
            <v>0</v>
          </cell>
          <cell r="Z98">
            <v>0</v>
          </cell>
          <cell r="AA98">
            <v>21574059.056877457</v>
          </cell>
          <cell r="AB98">
            <v>31036626.069179077</v>
          </cell>
          <cell r="AD98">
            <v>52610685.126056537</v>
          </cell>
          <cell r="AF98">
            <v>9944790.1524440851</v>
          </cell>
          <cell r="AG98">
            <v>13</v>
          </cell>
          <cell r="AH98">
            <v>9926365.9034360815</v>
          </cell>
          <cell r="AI98">
            <v>19871156.055880167</v>
          </cell>
          <cell r="AK98">
            <v>0</v>
          </cell>
          <cell r="AL98">
            <v>34131340.324051961</v>
          </cell>
          <cell r="AM98">
            <v>34131340.324051961</v>
          </cell>
          <cell r="AO98">
            <v>0.35433779222852413</v>
          </cell>
          <cell r="AQ98">
            <v>7041101.5658690454</v>
          </cell>
          <cell r="AR98">
            <v>12094023.776224971</v>
          </cell>
          <cell r="AT98">
            <v>71745810.468150556</v>
          </cell>
          <cell r="AU98">
            <v>71746000</v>
          </cell>
        </row>
        <row r="99">
          <cell r="B99" t="str">
            <v>KZN242</v>
          </cell>
          <cell r="C99" t="str">
            <v xml:space="preserve"> Nquthu</v>
          </cell>
          <cell r="D99">
            <v>93</v>
          </cell>
          <cell r="E99" t="str">
            <v>B4</v>
          </cell>
          <cell r="F99" t="str">
            <v>B</v>
          </cell>
          <cell r="G99">
            <v>34145.01173707316</v>
          </cell>
          <cell r="H99">
            <v>0.73400781989465391</v>
          </cell>
          <cell r="I99">
            <v>24937.392097279408</v>
          </cell>
          <cell r="K99">
            <v>75676312.445510462</v>
          </cell>
          <cell r="L99">
            <v>42877810.982668802</v>
          </cell>
          <cell r="M99">
            <v>35943712.230309039</v>
          </cell>
          <cell r="N99">
            <v>51708932.152693555</v>
          </cell>
          <cell r="O99">
            <v>206206767.81118184</v>
          </cell>
          <cell r="Q99">
            <v>0</v>
          </cell>
          <cell r="R99">
            <v>0</v>
          </cell>
          <cell r="S99">
            <v>1</v>
          </cell>
          <cell r="U99">
            <v>-75676312.445510462</v>
          </cell>
          <cell r="V99">
            <v>-42877810.982668802</v>
          </cell>
          <cell r="W99">
            <v>0</v>
          </cell>
          <cell r="Y99">
            <v>0</v>
          </cell>
          <cell r="Z99">
            <v>0</v>
          </cell>
          <cell r="AA99">
            <v>35943712.230309039</v>
          </cell>
          <cell r="AB99">
            <v>51708932.152693555</v>
          </cell>
          <cell r="AD99">
            <v>87652644.383002594</v>
          </cell>
          <cell r="AF99">
            <v>9944790.1524440851</v>
          </cell>
          <cell r="AG99">
            <v>37</v>
          </cell>
          <cell r="AH99">
            <v>28251964.494395003</v>
          </cell>
          <cell r="AI99">
            <v>38196754.64683909</v>
          </cell>
          <cell r="AK99">
            <v>0</v>
          </cell>
          <cell r="AL99">
            <v>45553673.234885901</v>
          </cell>
          <cell r="AM99">
            <v>45553673.234885901</v>
          </cell>
          <cell r="AO99">
            <v>1</v>
          </cell>
          <cell r="AQ99">
            <v>38196754.64683909</v>
          </cell>
          <cell r="AR99">
            <v>45553673.234885901</v>
          </cell>
          <cell r="AT99">
            <v>171403072.26472759</v>
          </cell>
          <cell r="AU99">
            <v>171403000</v>
          </cell>
        </row>
        <row r="100">
          <cell r="B100" t="str">
            <v>KZN244</v>
          </cell>
          <cell r="C100" t="str">
            <v xml:space="preserve"> uMsinga</v>
          </cell>
          <cell r="D100">
            <v>94</v>
          </cell>
          <cell r="E100" t="str">
            <v>B4</v>
          </cell>
          <cell r="F100" t="str">
            <v>B</v>
          </cell>
          <cell r="G100">
            <v>41911.713895930916</v>
          </cell>
          <cell r="H100">
            <v>0.79494039987881804</v>
          </cell>
          <cell r="I100">
            <v>33150.728031017745</v>
          </cell>
          <cell r="K100">
            <v>100600930.6219769</v>
          </cell>
          <cell r="L100">
            <v>56999971.966070697</v>
          </cell>
          <cell r="M100">
            <v>47782070.551881671</v>
          </cell>
          <cell r="N100">
            <v>68739695.790214807</v>
          </cell>
          <cell r="O100">
            <v>274122668.93014407</v>
          </cell>
          <cell r="Q100">
            <v>0</v>
          </cell>
          <cell r="R100">
            <v>0</v>
          </cell>
          <cell r="S100">
            <v>1</v>
          </cell>
          <cell r="U100">
            <v>-100600930.6219769</v>
          </cell>
          <cell r="V100">
            <v>-56999971.966070697</v>
          </cell>
          <cell r="W100">
            <v>0</v>
          </cell>
          <cell r="Y100">
            <v>0</v>
          </cell>
          <cell r="Z100">
            <v>0</v>
          </cell>
          <cell r="AA100">
            <v>47782070.551881671</v>
          </cell>
          <cell r="AB100">
            <v>68739695.790214807</v>
          </cell>
          <cell r="AD100">
            <v>116521766.34209648</v>
          </cell>
          <cell r="AF100">
            <v>9944790.1524440851</v>
          </cell>
          <cell r="AG100">
            <v>41</v>
          </cell>
          <cell r="AH100">
            <v>31306230.92622149</v>
          </cell>
          <cell r="AI100">
            <v>41251021.078665577</v>
          </cell>
          <cell r="AK100">
            <v>0</v>
          </cell>
          <cell r="AL100">
            <v>55915415.529241204</v>
          </cell>
          <cell r="AM100">
            <v>55915415.529241204</v>
          </cell>
          <cell r="AO100">
            <v>1</v>
          </cell>
          <cell r="AQ100">
            <v>41251021.078665577</v>
          </cell>
          <cell r="AR100">
            <v>55915415.529241204</v>
          </cell>
          <cell r="AT100">
            <v>213688202.95000327</v>
          </cell>
          <cell r="AU100">
            <v>213688000</v>
          </cell>
        </row>
        <row r="101">
          <cell r="B101" t="str">
            <v>KZN245</v>
          </cell>
          <cell r="C101" t="str">
            <v xml:space="preserve"> uMvoti</v>
          </cell>
          <cell r="D101">
            <v>95</v>
          </cell>
          <cell r="E101" t="str">
            <v>B3</v>
          </cell>
          <cell r="F101" t="str">
            <v>B</v>
          </cell>
          <cell r="G101">
            <v>40851.448181905937</v>
          </cell>
          <cell r="H101">
            <v>0.75084502594329006</v>
          </cell>
          <cell r="I101">
            <v>30519.74113661431</v>
          </cell>
          <cell r="K101">
            <v>92616800.385574237</v>
          </cell>
          <cell r="L101">
            <v>52476204.672520518</v>
          </cell>
          <cell r="M101">
            <v>43989876.266077884</v>
          </cell>
          <cell r="N101">
            <v>63284212.623144761</v>
          </cell>
          <cell r="O101">
            <v>252367093.94731736</v>
          </cell>
          <cell r="Q101">
            <v>0</v>
          </cell>
          <cell r="R101">
            <v>0</v>
          </cell>
          <cell r="S101">
            <v>1</v>
          </cell>
          <cell r="U101">
            <v>-92616800.385574237</v>
          </cell>
          <cell r="V101">
            <v>-52476204.672520518</v>
          </cell>
          <cell r="W101">
            <v>0</v>
          </cell>
          <cell r="Y101">
            <v>0</v>
          </cell>
          <cell r="Z101">
            <v>0</v>
          </cell>
          <cell r="AA101">
            <v>43989876.266077884</v>
          </cell>
          <cell r="AB101">
            <v>63284212.623144761</v>
          </cell>
          <cell r="AD101">
            <v>107274088.88922265</v>
          </cell>
          <cell r="AF101">
            <v>9944790.1524440851</v>
          </cell>
          <cell r="AG101">
            <v>27</v>
          </cell>
          <cell r="AH101">
            <v>20616298.414828785</v>
          </cell>
          <cell r="AI101">
            <v>30561088.567272872</v>
          </cell>
          <cell r="AK101">
            <v>0</v>
          </cell>
          <cell r="AL101">
            <v>54500889.792633943</v>
          </cell>
          <cell r="AM101">
            <v>54500889.792633943</v>
          </cell>
          <cell r="AO101">
            <v>0.83450782292342984</v>
          </cell>
          <cell r="AQ101">
            <v>25503467.486445006</v>
          </cell>
          <cell r="AR101">
            <v>45481418.888240732</v>
          </cell>
          <cell r="AT101">
            <v>178258975.26390839</v>
          </cell>
          <cell r="AU101">
            <v>178259000</v>
          </cell>
        </row>
        <row r="102">
          <cell r="B102" t="str">
            <v>DC24</v>
          </cell>
          <cell r="C102" t="str">
            <v xml:space="preserve"> uMzinyathi District Municipality</v>
          </cell>
          <cell r="D102">
            <v>96</v>
          </cell>
          <cell r="E102" t="str">
            <v>C2</v>
          </cell>
          <cell r="F102" t="str">
            <v>C</v>
          </cell>
          <cell r="G102">
            <v>142491.51173713699</v>
          </cell>
          <cell r="H102">
            <v>0</v>
          </cell>
          <cell r="I102">
            <v>0</v>
          </cell>
          <cell r="K102">
            <v>0</v>
          </cell>
          <cell r="L102">
            <v>0</v>
          </cell>
          <cell r="M102">
            <v>0</v>
          </cell>
          <cell r="N102">
            <v>0</v>
          </cell>
          <cell r="O102">
            <v>0</v>
          </cell>
          <cell r="Q102">
            <v>1</v>
          </cell>
          <cell r="R102">
            <v>1</v>
          </cell>
          <cell r="S102">
            <v>0</v>
          </cell>
          <cell r="U102">
            <v>-314316319.91257119</v>
          </cell>
          <cell r="V102">
            <v>-178090016.78937948</v>
          </cell>
          <cell r="W102">
            <v>0</v>
          </cell>
          <cell r="Y102">
            <v>314316319.91257119</v>
          </cell>
          <cell r="Z102">
            <v>178090016.78937948</v>
          </cell>
          <cell r="AA102">
            <v>0</v>
          </cell>
          <cell r="AB102">
            <v>0</v>
          </cell>
          <cell r="AD102">
            <v>492406336.70195067</v>
          </cell>
          <cell r="AF102">
            <v>9944790.1524440851</v>
          </cell>
          <cell r="AG102">
            <v>29</v>
          </cell>
          <cell r="AH102">
            <v>22143431.630742028</v>
          </cell>
          <cell r="AI102">
            <v>32088221.783186115</v>
          </cell>
          <cell r="AK102">
            <v>23806409.469869897</v>
          </cell>
          <cell r="AL102">
            <v>0</v>
          </cell>
          <cell r="AM102">
            <v>23806409.469869897</v>
          </cell>
          <cell r="AO102">
            <v>0.80893238292980529</v>
          </cell>
          <cell r="AQ102">
            <v>25957201.711052831</v>
          </cell>
          <cell r="AR102">
            <v>19257775.541464537</v>
          </cell>
          <cell r="AT102">
            <v>537621313.95446801</v>
          </cell>
          <cell r="AU102">
            <v>537621000</v>
          </cell>
        </row>
        <row r="103">
          <cell r="B103" t="str">
            <v>KZN252</v>
          </cell>
          <cell r="C103" t="str">
            <v xml:space="preserve"> Newcastle</v>
          </cell>
          <cell r="D103">
            <v>97</v>
          </cell>
          <cell r="E103" t="str">
            <v>B1</v>
          </cell>
          <cell r="F103" t="str">
            <v>B</v>
          </cell>
          <cell r="G103">
            <v>98815.229419983254</v>
          </cell>
          <cell r="H103">
            <v>0.63840195817177936</v>
          </cell>
          <cell r="I103">
            <v>62768.416779116378</v>
          </cell>
          <cell r="K103">
            <v>190480315.71852502</v>
          </cell>
          <cell r="L103">
            <v>107925171.15813202</v>
          </cell>
          <cell r="M103">
            <v>90471766.296155617</v>
          </cell>
          <cell r="N103">
            <v>130153457.58297698</v>
          </cell>
          <cell r="O103">
            <v>519030710.75578964</v>
          </cell>
          <cell r="Q103">
            <v>1</v>
          </cell>
          <cell r="R103">
            <v>1</v>
          </cell>
          <cell r="S103">
            <v>1</v>
          </cell>
          <cell r="U103">
            <v>0</v>
          </cell>
          <cell r="V103">
            <v>0</v>
          </cell>
          <cell r="W103">
            <v>0</v>
          </cell>
          <cell r="Y103">
            <v>190480315.71852502</v>
          </cell>
          <cell r="Z103">
            <v>107925171.15813202</v>
          </cell>
          <cell r="AA103">
            <v>90471766.296155617</v>
          </cell>
          <cell r="AB103">
            <v>130153457.58297698</v>
          </cell>
          <cell r="AD103">
            <v>519030710.75578964</v>
          </cell>
          <cell r="AF103">
            <v>9944790.1524440851</v>
          </cell>
          <cell r="AG103">
            <v>67</v>
          </cell>
          <cell r="AH103">
            <v>51158962.733093649</v>
          </cell>
          <cell r="AI103">
            <v>61103752.885537736</v>
          </cell>
          <cell r="AK103">
            <v>0</v>
          </cell>
          <cell r="AL103">
            <v>131831750.60211743</v>
          </cell>
          <cell r="AM103">
            <v>131831750.60211743</v>
          </cell>
          <cell r="AO103">
            <v>0.4409628762201947</v>
          </cell>
          <cell r="AQ103">
            <v>26944486.62025474</v>
          </cell>
          <cell r="AR103">
            <v>58132907.922653086</v>
          </cell>
          <cell r="AT103">
            <v>604108105.29869747</v>
          </cell>
          <cell r="AU103">
            <v>604108000</v>
          </cell>
        </row>
        <row r="104">
          <cell r="B104" t="str">
            <v>KZN253</v>
          </cell>
          <cell r="C104" t="str">
            <v xml:space="preserve"> eMadlangeni</v>
          </cell>
          <cell r="D104">
            <v>98</v>
          </cell>
          <cell r="E104" t="str">
            <v>B3</v>
          </cell>
          <cell r="F104" t="str">
            <v>B</v>
          </cell>
          <cell r="G104">
            <v>6904.1075448067786</v>
          </cell>
          <cell r="H104">
            <v>0.62527285896735729</v>
          </cell>
          <cell r="I104">
            <v>4295.3663078436393</v>
          </cell>
          <cell r="K104">
            <v>13034942.928765863</v>
          </cell>
          <cell r="L104">
            <v>7385531.89245224</v>
          </cell>
          <cell r="M104">
            <v>6191161.0440508099</v>
          </cell>
          <cell r="N104">
            <v>8906657.2846438084</v>
          </cell>
          <cell r="O104">
            <v>35518293.149912722</v>
          </cell>
          <cell r="Q104">
            <v>0</v>
          </cell>
          <cell r="R104">
            <v>0</v>
          </cell>
          <cell r="S104">
            <v>1</v>
          </cell>
          <cell r="U104">
            <v>-13034942.928765863</v>
          </cell>
          <cell r="V104">
            <v>-7385531.89245224</v>
          </cell>
          <cell r="W104">
            <v>0</v>
          </cell>
          <cell r="Y104">
            <v>0</v>
          </cell>
          <cell r="Z104">
            <v>0</v>
          </cell>
          <cell r="AA104">
            <v>6191161.0440508099</v>
          </cell>
          <cell r="AB104">
            <v>8906657.2846438084</v>
          </cell>
          <cell r="AD104">
            <v>15097818.328694619</v>
          </cell>
          <cell r="AF104">
            <v>9944790.1524440851</v>
          </cell>
          <cell r="AG104">
            <v>11</v>
          </cell>
          <cell r="AH104">
            <v>8399232.6875228379</v>
          </cell>
          <cell r="AI104">
            <v>18344022.839966923</v>
          </cell>
          <cell r="AK104">
            <v>0</v>
          </cell>
          <cell r="AL104">
            <v>9210934.2792569585</v>
          </cell>
          <cell r="AM104">
            <v>9210934.2792569585</v>
          </cell>
          <cell r="AO104">
            <v>0.75870204835976951</v>
          </cell>
          <cell r="AQ104">
            <v>13917647.703841301</v>
          </cell>
          <cell r="AR104">
            <v>6988354.7049794719</v>
          </cell>
          <cell r="AT104">
            <v>36003820.73751539</v>
          </cell>
          <cell r="AU104">
            <v>36004000</v>
          </cell>
        </row>
        <row r="105">
          <cell r="B105" t="str">
            <v>KZN254</v>
          </cell>
          <cell r="C105" t="str">
            <v xml:space="preserve"> Dannhauser</v>
          </cell>
          <cell r="D105">
            <v>99</v>
          </cell>
          <cell r="E105" t="str">
            <v>B4</v>
          </cell>
          <cell r="F105" t="str">
            <v>B</v>
          </cell>
          <cell r="G105">
            <v>20710.444642592473</v>
          </cell>
          <cell r="H105">
            <v>0.72308451066746438</v>
          </cell>
          <cell r="I105">
            <v>14900.524721444113</v>
          </cell>
          <cell r="K105">
            <v>45217910.518601388</v>
          </cell>
          <cell r="L105">
            <v>25620236.472857423</v>
          </cell>
          <cell r="M105">
            <v>21476992.083972692</v>
          </cell>
          <cell r="N105">
            <v>30896984.690902978</v>
          </cell>
          <cell r="O105">
            <v>123212123.76633447</v>
          </cell>
          <cell r="Q105">
            <v>0</v>
          </cell>
          <cell r="R105">
            <v>0</v>
          </cell>
          <cell r="S105">
            <v>1</v>
          </cell>
          <cell r="U105">
            <v>-45217910.518601388</v>
          </cell>
          <cell r="V105">
            <v>-25620236.472857423</v>
          </cell>
          <cell r="W105">
            <v>0</v>
          </cell>
          <cell r="Y105">
            <v>0</v>
          </cell>
          <cell r="Z105">
            <v>0</v>
          </cell>
          <cell r="AA105">
            <v>21476992.083972692</v>
          </cell>
          <cell r="AB105">
            <v>30896984.690902978</v>
          </cell>
          <cell r="AD105">
            <v>52373976.774875671</v>
          </cell>
          <cell r="AF105">
            <v>9944790.1524440851</v>
          </cell>
          <cell r="AG105">
            <v>25</v>
          </cell>
          <cell r="AH105">
            <v>19089165.198915541</v>
          </cell>
          <cell r="AI105">
            <v>29033955.351359628</v>
          </cell>
          <cell r="AK105">
            <v>0</v>
          </cell>
          <cell r="AL105">
            <v>27630297.364153735</v>
          </cell>
          <cell r="AM105">
            <v>27630297.364153735</v>
          </cell>
          <cell r="AO105">
            <v>1</v>
          </cell>
          <cell r="AQ105">
            <v>29033955.351359628</v>
          </cell>
          <cell r="AR105">
            <v>27630297.364153735</v>
          </cell>
          <cell r="AT105">
            <v>109038229.49038903</v>
          </cell>
          <cell r="AU105">
            <v>109038000</v>
          </cell>
        </row>
        <row r="106">
          <cell r="B106" t="str">
            <v>DC25</v>
          </cell>
          <cell r="C106" t="str">
            <v xml:space="preserve"> Amajuba District Municipality</v>
          </cell>
          <cell r="D106">
            <v>100</v>
          </cell>
          <cell r="E106" t="str">
            <v>C2</v>
          </cell>
          <cell r="F106" t="str">
            <v>C</v>
          </cell>
          <cell r="G106">
            <v>126429.78160738251</v>
          </cell>
          <cell r="H106">
            <v>0</v>
          </cell>
          <cell r="I106">
            <v>0</v>
          </cell>
          <cell r="K106">
            <v>0</v>
          </cell>
          <cell r="L106">
            <v>0</v>
          </cell>
          <cell r="M106">
            <v>0</v>
          </cell>
          <cell r="N106">
            <v>0</v>
          </cell>
          <cell r="O106">
            <v>0</v>
          </cell>
          <cell r="Q106">
            <v>1</v>
          </cell>
          <cell r="R106">
            <v>1</v>
          </cell>
          <cell r="S106">
            <v>0</v>
          </cell>
          <cell r="U106">
            <v>-58252853.447367251</v>
          </cell>
          <cell r="V106">
            <v>-33005768.365309663</v>
          </cell>
          <cell r="W106">
            <v>0</v>
          </cell>
          <cell r="Y106">
            <v>58252853.447367251</v>
          </cell>
          <cell r="Z106">
            <v>33005768.365309663</v>
          </cell>
          <cell r="AA106">
            <v>0</v>
          </cell>
          <cell r="AB106">
            <v>0</v>
          </cell>
          <cell r="AD106">
            <v>91258621.812676907</v>
          </cell>
          <cell r="AF106">
            <v>9944790.1524440851</v>
          </cell>
          <cell r="AG106">
            <v>29</v>
          </cell>
          <cell r="AH106">
            <v>22143431.630742028</v>
          </cell>
          <cell r="AI106">
            <v>32088221.783186115</v>
          </cell>
          <cell r="AK106">
            <v>21122936.471359868</v>
          </cell>
          <cell r="AL106">
            <v>0</v>
          </cell>
          <cell r="AM106">
            <v>21122936.471359868</v>
          </cell>
          <cell r="AO106">
            <v>0.55159941186507744</v>
          </cell>
          <cell r="AQ106">
            <v>17699844.263401628</v>
          </cell>
          <cell r="AR106">
            <v>11651399.334465496</v>
          </cell>
          <cell r="AT106">
            <v>120609865.41054404</v>
          </cell>
          <cell r="AU106">
            <v>120610000</v>
          </cell>
        </row>
        <row r="107">
          <cell r="B107" t="str">
            <v>KZN261</v>
          </cell>
          <cell r="C107" t="str">
            <v xml:space="preserve"> eDumbe</v>
          </cell>
          <cell r="D107">
            <v>101</v>
          </cell>
          <cell r="E107" t="str">
            <v>B3</v>
          </cell>
          <cell r="F107" t="str">
            <v>B</v>
          </cell>
          <cell r="G107">
            <v>18444.401884873147</v>
          </cell>
          <cell r="H107">
            <v>0.72820699310303605</v>
          </cell>
          <cell r="I107">
            <v>13364.185723986608</v>
          </cell>
          <cell r="K107">
            <v>40555655.95965331</v>
          </cell>
          <cell r="L107">
            <v>22978626.921974495</v>
          </cell>
          <cell r="M107">
            <v>19262577.41713836</v>
          </cell>
          <cell r="N107">
            <v>27711308.792109437</v>
          </cell>
          <cell r="O107">
            <v>110508169.0908756</v>
          </cell>
          <cell r="Q107">
            <v>0</v>
          </cell>
          <cell r="R107">
            <v>0</v>
          </cell>
          <cell r="S107">
            <v>1</v>
          </cell>
          <cell r="U107">
            <v>-40555655.95965331</v>
          </cell>
          <cell r="V107">
            <v>-22978626.921974495</v>
          </cell>
          <cell r="W107">
            <v>0</v>
          </cell>
          <cell r="Y107">
            <v>0</v>
          </cell>
          <cell r="Z107">
            <v>0</v>
          </cell>
          <cell r="AA107">
            <v>19262577.41713836</v>
          </cell>
          <cell r="AB107">
            <v>27711308.792109437</v>
          </cell>
          <cell r="AD107">
            <v>46973886.209247798</v>
          </cell>
          <cell r="AF107">
            <v>9944790.1524440851</v>
          </cell>
          <cell r="AG107">
            <v>19</v>
          </cell>
          <cell r="AH107">
            <v>14507765.551175812</v>
          </cell>
          <cell r="AI107">
            <v>24452555.703619897</v>
          </cell>
          <cell r="AK107">
            <v>0</v>
          </cell>
          <cell r="AL107">
            <v>24607115.761045747</v>
          </cell>
          <cell r="AM107">
            <v>24607115.761045747</v>
          </cell>
          <cell r="AO107">
            <v>0.99432302404979234</v>
          </cell>
          <cell r="AQ107">
            <v>24313739.132969335</v>
          </cell>
          <cell r="AR107">
            <v>24467421.756666314</v>
          </cell>
          <cell r="AT107">
            <v>95755047.09888345</v>
          </cell>
          <cell r="AU107">
            <v>95755000</v>
          </cell>
        </row>
        <row r="108">
          <cell r="B108" t="str">
            <v>KZN262</v>
          </cell>
          <cell r="C108" t="str">
            <v xml:space="preserve"> uPhongolo</v>
          </cell>
          <cell r="D108">
            <v>102</v>
          </cell>
          <cell r="E108" t="str">
            <v>B4</v>
          </cell>
          <cell r="F108" t="str">
            <v>B</v>
          </cell>
          <cell r="G108">
            <v>38727.629679920457</v>
          </cell>
          <cell r="H108">
            <v>0.74221512262588329</v>
          </cell>
          <cell r="I108">
            <v>28600.5112498325</v>
          </cell>
          <cell r="K108">
            <v>86792605.136917606</v>
          </cell>
          <cell r="L108">
            <v>49176245.478844561</v>
          </cell>
          <cell r="M108">
            <v>41223578.712380603</v>
          </cell>
          <cell r="N108">
            <v>59304593.278271511</v>
          </cell>
          <cell r="O108">
            <v>236497022.60641426</v>
          </cell>
          <cell r="Q108">
            <v>0</v>
          </cell>
          <cell r="R108">
            <v>0</v>
          </cell>
          <cell r="S108">
            <v>1</v>
          </cell>
          <cell r="U108">
            <v>-86792605.136917606</v>
          </cell>
          <cell r="V108">
            <v>-49176245.478844561</v>
          </cell>
          <cell r="W108">
            <v>0</v>
          </cell>
          <cell r="Y108">
            <v>0</v>
          </cell>
          <cell r="Z108">
            <v>0</v>
          </cell>
          <cell r="AA108">
            <v>41223578.712380603</v>
          </cell>
          <cell r="AB108">
            <v>59304593.278271511</v>
          </cell>
          <cell r="AD108">
            <v>100528171.99065211</v>
          </cell>
          <cell r="AF108">
            <v>9944790.1524440851</v>
          </cell>
          <cell r="AG108">
            <v>29</v>
          </cell>
          <cell r="AH108">
            <v>22143431.630742028</v>
          </cell>
          <cell r="AI108">
            <v>32088221.783186115</v>
          </cell>
          <cell r="AK108">
            <v>0</v>
          </cell>
          <cell r="AL108">
            <v>51667452.955808759</v>
          </cell>
          <cell r="AM108">
            <v>51667452.955808759</v>
          </cell>
          <cell r="AO108">
            <v>0.95204741040927598</v>
          </cell>
          <cell r="AQ108">
            <v>30549508.453320861</v>
          </cell>
          <cell r="AR108">
            <v>49189864.789020821</v>
          </cell>
          <cell r="AT108">
            <v>180267545.23299378</v>
          </cell>
          <cell r="AU108">
            <v>180268000</v>
          </cell>
        </row>
        <row r="109">
          <cell r="B109" t="str">
            <v>KZN263</v>
          </cell>
          <cell r="C109" t="str">
            <v xml:space="preserve"> AbaQulusi</v>
          </cell>
          <cell r="D109">
            <v>103</v>
          </cell>
          <cell r="E109" t="str">
            <v>B3</v>
          </cell>
          <cell r="F109" t="str">
            <v>B</v>
          </cell>
          <cell r="G109">
            <v>59032.068140328753</v>
          </cell>
          <cell r="H109">
            <v>0.67508773793911947</v>
          </cell>
          <cell r="I109">
            <v>39652.56621998889</v>
          </cell>
          <cell r="K109">
            <v>120331748.35702032</v>
          </cell>
          <cell r="L109">
            <v>68179352.224402398</v>
          </cell>
          <cell r="M109">
            <v>57153547.726429872</v>
          </cell>
          <cell r="N109">
            <v>82221583.089006543</v>
          </cell>
          <cell r="O109">
            <v>327886231.39685917</v>
          </cell>
          <cell r="Q109">
            <v>0</v>
          </cell>
          <cell r="R109">
            <v>0</v>
          </cell>
          <cell r="S109">
            <v>1</v>
          </cell>
          <cell r="U109">
            <v>-120331748.35702032</v>
          </cell>
          <cell r="V109">
            <v>-68179352.224402398</v>
          </cell>
          <cell r="W109">
            <v>0</v>
          </cell>
          <cell r="Y109">
            <v>0</v>
          </cell>
          <cell r="Z109">
            <v>0</v>
          </cell>
          <cell r="AA109">
            <v>57153547.726429872</v>
          </cell>
          <cell r="AB109">
            <v>82221583.089006543</v>
          </cell>
          <cell r="AD109">
            <v>139375130.81543642</v>
          </cell>
          <cell r="AF109">
            <v>9944790.1524440851</v>
          </cell>
          <cell r="AG109">
            <v>45</v>
          </cell>
          <cell r="AH109">
            <v>34360497.358047977</v>
          </cell>
          <cell r="AI109">
            <v>44305287.510492064</v>
          </cell>
          <cell r="AK109">
            <v>0</v>
          </cell>
          <cell r="AL109">
            <v>78756087.804307818</v>
          </cell>
          <cell r="AM109">
            <v>78756087.804307818</v>
          </cell>
          <cell r="AO109">
            <v>0.62518395567456597</v>
          </cell>
          <cell r="AQ109">
            <v>27698954.903108373</v>
          </cell>
          <cell r="AR109">
            <v>49237042.506950602</v>
          </cell>
          <cell r="AT109">
            <v>216311128.2254954</v>
          </cell>
          <cell r="AU109">
            <v>216311000</v>
          </cell>
        </row>
        <row r="110">
          <cell r="B110" t="str">
            <v>KZN265</v>
          </cell>
          <cell r="C110" t="str">
            <v xml:space="preserve"> Nongoma</v>
          </cell>
          <cell r="D110">
            <v>104</v>
          </cell>
          <cell r="E110" t="str">
            <v>B4</v>
          </cell>
          <cell r="F110" t="str">
            <v>B</v>
          </cell>
          <cell r="G110">
            <v>38562.381303417358</v>
          </cell>
          <cell r="H110">
            <v>0.68930644094632398</v>
          </cell>
          <cell r="I110">
            <v>26448.391321620315</v>
          </cell>
          <cell r="K110">
            <v>80261669.605556935</v>
          </cell>
          <cell r="L110">
            <v>45475850.86123801</v>
          </cell>
          <cell r="M110">
            <v>38121603.209769353</v>
          </cell>
          <cell r="N110">
            <v>54842064.762127101</v>
          </cell>
          <cell r="O110">
            <v>218701188.43869138</v>
          </cell>
          <cell r="Q110">
            <v>0</v>
          </cell>
          <cell r="R110">
            <v>0</v>
          </cell>
          <cell r="S110">
            <v>1</v>
          </cell>
          <cell r="U110">
            <v>-80261669.605556935</v>
          </cell>
          <cell r="V110">
            <v>-45475850.86123801</v>
          </cell>
          <cell r="W110">
            <v>0</v>
          </cell>
          <cell r="Y110">
            <v>0</v>
          </cell>
          <cell r="Z110">
            <v>0</v>
          </cell>
          <cell r="AA110">
            <v>38121603.209769353</v>
          </cell>
          <cell r="AB110">
            <v>54842064.762127101</v>
          </cell>
          <cell r="AD110">
            <v>92963667.971896455</v>
          </cell>
          <cell r="AF110">
            <v>9944790.1524440851</v>
          </cell>
          <cell r="AG110">
            <v>45</v>
          </cell>
          <cell r="AH110">
            <v>34360497.358047977</v>
          </cell>
          <cell r="AI110">
            <v>44305287.510492064</v>
          </cell>
          <cell r="AK110">
            <v>0</v>
          </cell>
          <cell r="AL110">
            <v>51446991.161746927</v>
          </cell>
          <cell r="AM110">
            <v>51446991.161746927</v>
          </cell>
          <cell r="AO110">
            <v>1</v>
          </cell>
          <cell r="AQ110">
            <v>44305287.510492064</v>
          </cell>
          <cell r="AR110">
            <v>51446991.161746927</v>
          </cell>
          <cell r="AT110">
            <v>188715946.64413545</v>
          </cell>
          <cell r="AU110">
            <v>188716000</v>
          </cell>
        </row>
        <row r="111">
          <cell r="B111" t="str">
            <v>KZN266</v>
          </cell>
          <cell r="C111" t="str">
            <v xml:space="preserve"> Ulundi</v>
          </cell>
          <cell r="D111">
            <v>105</v>
          </cell>
          <cell r="E111" t="str">
            <v>B4</v>
          </cell>
          <cell r="F111" t="str">
            <v>B</v>
          </cell>
          <cell r="G111">
            <v>40657.683677983863</v>
          </cell>
          <cell r="H111">
            <v>0.65847590571669279</v>
          </cell>
          <cell r="I111">
            <v>26638.244558782204</v>
          </cell>
          <cell r="K111">
            <v>80837808.154375851</v>
          </cell>
          <cell r="L111">
            <v>45802288.01175157</v>
          </cell>
          <cell r="M111">
            <v>38395249.71201463</v>
          </cell>
          <cell r="N111">
            <v>55235734.963127971</v>
          </cell>
          <cell r="O111">
            <v>220271080.84127003</v>
          </cell>
          <cell r="Q111">
            <v>0</v>
          </cell>
          <cell r="R111">
            <v>0</v>
          </cell>
          <cell r="S111">
            <v>1</v>
          </cell>
          <cell r="U111">
            <v>-80837808.154375851</v>
          </cell>
          <cell r="V111">
            <v>-45802288.01175157</v>
          </cell>
          <cell r="W111">
            <v>0</v>
          </cell>
          <cell r="Y111">
            <v>0</v>
          </cell>
          <cell r="Z111">
            <v>0</v>
          </cell>
          <cell r="AA111">
            <v>38395249.71201463</v>
          </cell>
          <cell r="AB111">
            <v>55235734.963127971</v>
          </cell>
          <cell r="AD111">
            <v>93630984.675142601</v>
          </cell>
          <cell r="AF111">
            <v>9944790.1524440851</v>
          </cell>
          <cell r="AG111">
            <v>47</v>
          </cell>
          <cell r="AH111">
            <v>35887630.573961221</v>
          </cell>
          <cell r="AI111">
            <v>45832420.726405308</v>
          </cell>
          <cell r="AK111">
            <v>0</v>
          </cell>
          <cell r="AL111">
            <v>54242383.953943536</v>
          </cell>
          <cell r="AM111">
            <v>54242383.953943536</v>
          </cell>
          <cell r="AO111">
            <v>1</v>
          </cell>
          <cell r="AQ111">
            <v>45832420.726405308</v>
          </cell>
          <cell r="AR111">
            <v>54242383.953943536</v>
          </cell>
          <cell r="AT111">
            <v>193705789.35549146</v>
          </cell>
          <cell r="AU111">
            <v>193706000</v>
          </cell>
        </row>
        <row r="112">
          <cell r="B112" t="str">
            <v>DC26</v>
          </cell>
          <cell r="C112" t="str">
            <v xml:space="preserve"> Zululand District Municipality</v>
          </cell>
          <cell r="D112">
            <v>106</v>
          </cell>
          <cell r="E112" t="str">
            <v>C2</v>
          </cell>
          <cell r="F112" t="str">
            <v>C</v>
          </cell>
          <cell r="G112">
            <v>195424.16468652355</v>
          </cell>
          <cell r="H112">
            <v>0</v>
          </cell>
          <cell r="I112">
            <v>0</v>
          </cell>
          <cell r="K112">
            <v>0</v>
          </cell>
          <cell r="L112">
            <v>0</v>
          </cell>
          <cell r="M112">
            <v>0</v>
          </cell>
          <cell r="N112">
            <v>0</v>
          </cell>
          <cell r="O112">
            <v>0</v>
          </cell>
          <cell r="Q112">
            <v>1</v>
          </cell>
          <cell r="R112">
            <v>1</v>
          </cell>
          <cell r="S112">
            <v>0</v>
          </cell>
          <cell r="U112">
            <v>-408779487.21352404</v>
          </cell>
          <cell r="V112">
            <v>-231612363.49821103</v>
          </cell>
          <cell r="W112">
            <v>0</v>
          </cell>
          <cell r="Y112">
            <v>408779487.21352404</v>
          </cell>
          <cell r="Z112">
            <v>231612363.49821103</v>
          </cell>
          <cell r="AA112">
            <v>0</v>
          </cell>
          <cell r="AB112">
            <v>0</v>
          </cell>
          <cell r="AD112">
            <v>640391850.71173501</v>
          </cell>
          <cell r="AF112">
            <v>9944790.1524440851</v>
          </cell>
          <cell r="AG112">
            <v>37</v>
          </cell>
          <cell r="AH112">
            <v>28251964.494395003</v>
          </cell>
          <cell r="AI112">
            <v>38196754.64683909</v>
          </cell>
          <cell r="AK112">
            <v>32649998.783205736</v>
          </cell>
          <cell r="AL112">
            <v>0</v>
          </cell>
          <cell r="AM112">
            <v>32649998.783205736</v>
          </cell>
          <cell r="AO112">
            <v>0.76812898601204305</v>
          </cell>
          <cell r="AQ112">
            <v>29340034.415827304</v>
          </cell>
          <cell r="AR112">
            <v>25079410.458638262</v>
          </cell>
          <cell r="AT112">
            <v>694811295.58620059</v>
          </cell>
          <cell r="AU112">
            <v>694811000</v>
          </cell>
        </row>
        <row r="113">
          <cell r="B113" t="str">
            <v>KZN271</v>
          </cell>
          <cell r="C113" t="str">
            <v xml:space="preserve"> uMhlabuyalingana</v>
          </cell>
          <cell r="D113">
            <v>107</v>
          </cell>
          <cell r="E113" t="str">
            <v>B4</v>
          </cell>
          <cell r="F113" t="str">
            <v>B</v>
          </cell>
          <cell r="G113">
            <v>45848.619980285584</v>
          </cell>
          <cell r="H113">
            <v>0.77573116220156901</v>
          </cell>
          <cell r="I113">
            <v>35388.37224633179</v>
          </cell>
          <cell r="K113">
            <v>107391402.62159184</v>
          </cell>
          <cell r="L113">
            <v>60847418.617124692</v>
          </cell>
          <cell r="M113">
            <v>51007317.178927258</v>
          </cell>
          <cell r="N113">
            <v>73379563.201377034</v>
          </cell>
          <cell r="O113">
            <v>292625701.61902082</v>
          </cell>
          <cell r="Q113">
            <v>0</v>
          </cell>
          <cell r="R113">
            <v>0</v>
          </cell>
          <cell r="S113">
            <v>1</v>
          </cell>
          <cell r="U113">
            <v>-107391402.62159184</v>
          </cell>
          <cell r="V113">
            <v>-60847418.617124692</v>
          </cell>
          <cell r="W113">
            <v>0</v>
          </cell>
          <cell r="Y113">
            <v>0</v>
          </cell>
          <cell r="Z113">
            <v>0</v>
          </cell>
          <cell r="AA113">
            <v>51007317.178927258</v>
          </cell>
          <cell r="AB113">
            <v>73379563.201377034</v>
          </cell>
          <cell r="AD113">
            <v>124386880.38030429</v>
          </cell>
          <cell r="AF113">
            <v>9944790.1524440851</v>
          </cell>
          <cell r="AG113">
            <v>39</v>
          </cell>
          <cell r="AH113">
            <v>29779097.710308246</v>
          </cell>
          <cell r="AI113">
            <v>39723887.862752333</v>
          </cell>
          <cell r="AK113">
            <v>0</v>
          </cell>
          <cell r="AL113">
            <v>61167735.683766343</v>
          </cell>
          <cell r="AM113">
            <v>61167735.683766343</v>
          </cell>
          <cell r="AO113">
            <v>1</v>
          </cell>
          <cell r="AQ113">
            <v>39723887.862752333</v>
          </cell>
          <cell r="AR113">
            <v>61167735.683766343</v>
          </cell>
          <cell r="AT113">
            <v>225278503.92682296</v>
          </cell>
          <cell r="AU113">
            <v>225279000</v>
          </cell>
        </row>
        <row r="114">
          <cell r="B114" t="str">
            <v>KZN272</v>
          </cell>
          <cell r="C114" t="str">
            <v xml:space="preserve"> Jozini</v>
          </cell>
          <cell r="D114">
            <v>108</v>
          </cell>
          <cell r="E114" t="str">
            <v>B4</v>
          </cell>
          <cell r="F114" t="str">
            <v>B</v>
          </cell>
          <cell r="G114">
            <v>49491.737157730393</v>
          </cell>
          <cell r="H114">
            <v>0.739798709490469</v>
          </cell>
          <cell r="I114">
            <v>36430.853663331785</v>
          </cell>
          <cell r="K114">
            <v>110554971.17454158</v>
          </cell>
          <cell r="L114">
            <v>62639880.353969537</v>
          </cell>
          <cell r="M114">
            <v>52509906.219189435</v>
          </cell>
          <cell r="N114">
            <v>75541200.659368366</v>
          </cell>
          <cell r="O114">
            <v>301245958.40706891</v>
          </cell>
          <cell r="Q114">
            <v>0</v>
          </cell>
          <cell r="R114">
            <v>0</v>
          </cell>
          <cell r="S114">
            <v>1</v>
          </cell>
          <cell r="U114">
            <v>-110554971.17454158</v>
          </cell>
          <cell r="V114">
            <v>-62639880.353969537</v>
          </cell>
          <cell r="W114">
            <v>0</v>
          </cell>
          <cell r="Y114">
            <v>0</v>
          </cell>
          <cell r="Z114">
            <v>0</v>
          </cell>
          <cell r="AA114">
            <v>52509906.219189435</v>
          </cell>
          <cell r="AB114">
            <v>75541200.659368366</v>
          </cell>
          <cell r="AD114">
            <v>128051106.8785578</v>
          </cell>
          <cell r="AF114">
            <v>9944790.1524440851</v>
          </cell>
          <cell r="AG114">
            <v>45</v>
          </cell>
          <cell r="AH114">
            <v>34360497.358047977</v>
          </cell>
          <cell r="AI114">
            <v>44305287.510492064</v>
          </cell>
          <cell r="AK114">
            <v>0</v>
          </cell>
          <cell r="AL114">
            <v>66028105.061748758</v>
          </cell>
          <cell r="AM114">
            <v>66028105.061748758</v>
          </cell>
          <cell r="AO114">
            <v>1</v>
          </cell>
          <cell r="AQ114">
            <v>44305287.510492064</v>
          </cell>
          <cell r="AR114">
            <v>66028105.061748758</v>
          </cell>
          <cell r="AT114">
            <v>238384499.45079863</v>
          </cell>
          <cell r="AU114">
            <v>238384000</v>
          </cell>
        </row>
        <row r="115">
          <cell r="B115" t="str">
            <v>KZN275</v>
          </cell>
          <cell r="C115" t="str">
            <v xml:space="preserve"> Mtubatuba</v>
          </cell>
          <cell r="D115">
            <v>109</v>
          </cell>
          <cell r="E115" t="str">
            <v>B3</v>
          </cell>
          <cell r="F115" t="str">
            <v>B</v>
          </cell>
          <cell r="G115">
            <v>50216.954354472364</v>
          </cell>
          <cell r="H115">
            <v>0.68009198897806944</v>
          </cell>
          <cell r="I115">
            <v>33981.387625517265</v>
          </cell>
          <cell r="K115">
            <v>103121693.60970187</v>
          </cell>
          <cell r="L115">
            <v>58428223.362405613</v>
          </cell>
          <cell r="M115">
            <v>48979348.491353668</v>
          </cell>
          <cell r="N115">
            <v>70462110.084636778</v>
          </cell>
          <cell r="O115">
            <v>280991375.54809791</v>
          </cell>
          <cell r="Q115">
            <v>0</v>
          </cell>
          <cell r="R115">
            <v>0</v>
          </cell>
          <cell r="S115">
            <v>1</v>
          </cell>
          <cell r="U115">
            <v>-103121693.60970187</v>
          </cell>
          <cell r="V115">
            <v>-58428223.362405613</v>
          </cell>
          <cell r="W115">
            <v>0</v>
          </cell>
          <cell r="Y115">
            <v>0</v>
          </cell>
          <cell r="Z115">
            <v>0</v>
          </cell>
          <cell r="AA115">
            <v>48979348.491353668</v>
          </cell>
          <cell r="AB115">
            <v>70462110.084636778</v>
          </cell>
          <cell r="AD115">
            <v>119441458.57599044</v>
          </cell>
          <cell r="AF115">
            <v>9944790.1524440851</v>
          </cell>
          <cell r="AG115">
            <v>45</v>
          </cell>
          <cell r="AH115">
            <v>34360497.358047977</v>
          </cell>
          <cell r="AI115">
            <v>44305287.510492064</v>
          </cell>
          <cell r="AK115">
            <v>0</v>
          </cell>
          <cell r="AL115">
            <v>66995634.593121983</v>
          </cell>
          <cell r="AM115">
            <v>66995634.593121983</v>
          </cell>
          <cell r="AO115">
            <v>0.94114890020733089</v>
          </cell>
          <cell r="AQ115">
            <v>41697872.613869198</v>
          </cell>
          <cell r="AR115">
            <v>63052867.816008963</v>
          </cell>
          <cell r="AT115">
            <v>224192199.00586861</v>
          </cell>
          <cell r="AU115">
            <v>224192000</v>
          </cell>
        </row>
        <row r="116">
          <cell r="B116" t="str">
            <v>KZN276</v>
          </cell>
          <cell r="C116" t="str">
            <v xml:space="preserve"> Big Five Hlabisa</v>
          </cell>
          <cell r="D116">
            <v>110</v>
          </cell>
          <cell r="E116" t="str">
            <v>B3</v>
          </cell>
          <cell r="F116" t="str">
            <v>B</v>
          </cell>
          <cell r="G116">
            <v>29213.426756870962</v>
          </cell>
          <cell r="H116">
            <v>0.70806253400666719</v>
          </cell>
          <cell r="I116">
            <v>20581.508311605787</v>
          </cell>
          <cell r="K116">
            <v>62457720.01791928</v>
          </cell>
          <cell r="L116">
            <v>35388224.224919528</v>
          </cell>
          <cell r="M116">
            <v>29665323.829061471</v>
          </cell>
          <cell r="N116">
            <v>42676788.84517473</v>
          </cell>
          <cell r="O116">
            <v>170188056.91707501</v>
          </cell>
          <cell r="Q116">
            <v>0</v>
          </cell>
          <cell r="R116">
            <v>0</v>
          </cell>
          <cell r="S116">
            <v>1</v>
          </cell>
          <cell r="U116">
            <v>-62457720.01791928</v>
          </cell>
          <cell r="V116">
            <v>-35388224.224919528</v>
          </cell>
          <cell r="W116">
            <v>0</v>
          </cell>
          <cell r="Y116">
            <v>0</v>
          </cell>
          <cell r="Z116">
            <v>0</v>
          </cell>
          <cell r="AA116">
            <v>29665323.829061471</v>
          </cell>
          <cell r="AB116">
            <v>42676788.84517473</v>
          </cell>
          <cell r="AD116">
            <v>72342112.674236208</v>
          </cell>
          <cell r="AF116">
            <v>9944790.1524440851</v>
          </cell>
          <cell r="AG116">
            <v>27</v>
          </cell>
          <cell r="AH116">
            <v>20616298.414828785</v>
          </cell>
          <cell r="AI116">
            <v>30561088.567272872</v>
          </cell>
          <cell r="AK116">
            <v>0</v>
          </cell>
          <cell r="AL116">
            <v>38974328.279667012</v>
          </cell>
          <cell r="AM116">
            <v>38974328.279667012</v>
          </cell>
          <cell r="AO116">
            <v>1</v>
          </cell>
          <cell r="AQ116">
            <v>30561088.567272872</v>
          </cell>
          <cell r="AR116">
            <v>38974328.279667012</v>
          </cell>
          <cell r="AT116">
            <v>141877529.5211761</v>
          </cell>
          <cell r="AU116">
            <v>141878000</v>
          </cell>
        </row>
        <row r="117">
          <cell r="B117" t="str">
            <v>DC27</v>
          </cell>
          <cell r="C117" t="str">
            <v xml:space="preserve"> uMkhanyakude District Municipality</v>
          </cell>
          <cell r="D117">
            <v>111</v>
          </cell>
          <cell r="E117" t="str">
            <v>C2</v>
          </cell>
          <cell r="F117" t="str">
            <v>C</v>
          </cell>
          <cell r="G117">
            <v>174770.7382493593</v>
          </cell>
          <cell r="H117">
            <v>0</v>
          </cell>
          <cell r="I117">
            <v>0</v>
          </cell>
          <cell r="K117">
            <v>0</v>
          </cell>
          <cell r="L117">
            <v>0</v>
          </cell>
          <cell r="M117">
            <v>0</v>
          </cell>
          <cell r="N117">
            <v>0</v>
          </cell>
          <cell r="O117">
            <v>0</v>
          </cell>
          <cell r="Q117">
            <v>1</v>
          </cell>
          <cell r="R117">
            <v>1</v>
          </cell>
          <cell r="S117">
            <v>0</v>
          </cell>
          <cell r="U117">
            <v>-383525787.42375457</v>
          </cell>
          <cell r="V117">
            <v>-217303746.55841938</v>
          </cell>
          <cell r="W117">
            <v>0</v>
          </cell>
          <cell r="Y117">
            <v>383525787.42375457</v>
          </cell>
          <cell r="Z117">
            <v>217303746.55841938</v>
          </cell>
          <cell r="AA117">
            <v>0</v>
          </cell>
          <cell r="AB117">
            <v>0</v>
          </cell>
          <cell r="AD117">
            <v>600829533.98217392</v>
          </cell>
          <cell r="AF117">
            <v>9944790.1524440851</v>
          </cell>
          <cell r="AG117">
            <v>35</v>
          </cell>
          <cell r="AH117">
            <v>26724831.278481759</v>
          </cell>
          <cell r="AI117">
            <v>36669621.430925846</v>
          </cell>
          <cell r="AK117">
            <v>29199379.720183872</v>
          </cell>
          <cell r="AL117">
            <v>0</v>
          </cell>
          <cell r="AM117">
            <v>29199379.720183872</v>
          </cell>
          <cell r="AO117">
            <v>0.8275905896049478</v>
          </cell>
          <cell r="AQ117">
            <v>30347433.620610151</v>
          </cell>
          <cell r="AR117">
            <v>24165131.878725726</v>
          </cell>
          <cell r="AT117">
            <v>655342099.4815098</v>
          </cell>
          <cell r="AU117">
            <v>655342000</v>
          </cell>
        </row>
        <row r="118">
          <cell r="B118" t="str">
            <v>KZN281</v>
          </cell>
          <cell r="C118" t="str">
            <v xml:space="preserve"> uMfolozi</v>
          </cell>
          <cell r="D118">
            <v>112</v>
          </cell>
          <cell r="E118" t="str">
            <v>B4</v>
          </cell>
          <cell r="F118" t="str">
            <v>B</v>
          </cell>
          <cell r="G118">
            <v>34906.456920035278</v>
          </cell>
          <cell r="H118">
            <v>0.69990517946424957</v>
          </cell>
          <cell r="I118">
            <v>24309.053945102998</v>
          </cell>
          <cell r="K118">
            <v>73769524.673154578</v>
          </cell>
          <cell r="L118">
            <v>41797434.798297912</v>
          </cell>
          <cell r="M118">
            <v>35038051.941652916</v>
          </cell>
          <cell r="N118">
            <v>50406041.507469133</v>
          </cell>
          <cell r="O118">
            <v>201011052.92057455</v>
          </cell>
          <cell r="Q118">
            <v>0</v>
          </cell>
          <cell r="R118">
            <v>0</v>
          </cell>
          <cell r="S118">
            <v>1</v>
          </cell>
          <cell r="U118">
            <v>-73769524.673154578</v>
          </cell>
          <cell r="V118">
            <v>-41797434.798297912</v>
          </cell>
          <cell r="W118">
            <v>0</v>
          </cell>
          <cell r="Y118">
            <v>0</v>
          </cell>
          <cell r="Z118">
            <v>0</v>
          </cell>
          <cell r="AA118">
            <v>35038051.941652916</v>
          </cell>
          <cell r="AB118">
            <v>50406041.507469133</v>
          </cell>
          <cell r="AD118">
            <v>85444093.449122041</v>
          </cell>
          <cell r="AF118">
            <v>9944790.1524440851</v>
          </cell>
          <cell r="AG118">
            <v>35</v>
          </cell>
          <cell r="AH118">
            <v>26724831.278481759</v>
          </cell>
          <cell r="AI118">
            <v>36669621.430925846</v>
          </cell>
          <cell r="AK118">
            <v>0</v>
          </cell>
          <cell r="AL118">
            <v>46569535.385352612</v>
          </cell>
          <cell r="AM118">
            <v>46569535.385352612</v>
          </cell>
          <cell r="AO118">
            <v>1</v>
          </cell>
          <cell r="AQ118">
            <v>36669621.430925846</v>
          </cell>
          <cell r="AR118">
            <v>46569535.385352612</v>
          </cell>
          <cell r="AT118">
            <v>168683250.2654005</v>
          </cell>
          <cell r="AU118">
            <v>168683000</v>
          </cell>
        </row>
        <row r="119">
          <cell r="B119" t="str">
            <v>KZN282</v>
          </cell>
          <cell r="C119" t="str">
            <v xml:space="preserve"> uMhlathuze</v>
          </cell>
          <cell r="D119">
            <v>113</v>
          </cell>
          <cell r="E119" t="str">
            <v>B1</v>
          </cell>
          <cell r="F119" t="str">
            <v>B</v>
          </cell>
          <cell r="G119">
            <v>129227.97560516528</v>
          </cell>
          <cell r="H119">
            <v>0.53984837977285005</v>
          </cell>
          <cell r="I119">
            <v>69414.695685514991</v>
          </cell>
          <cell r="K119">
            <v>210649460.79827455</v>
          </cell>
          <cell r="L119">
            <v>119352905.44465947</v>
          </cell>
          <cell r="M119">
            <v>100051434.26953712</v>
          </cell>
          <cell r="N119">
            <v>143934849.94743109</v>
          </cell>
          <cell r="O119">
            <v>573988650.45990217</v>
          </cell>
          <cell r="Q119">
            <v>1</v>
          </cell>
          <cell r="R119">
            <v>1</v>
          </cell>
          <cell r="S119">
            <v>1</v>
          </cell>
          <cell r="U119">
            <v>0</v>
          </cell>
          <cell r="V119">
            <v>0</v>
          </cell>
          <cell r="W119">
            <v>0</v>
          </cell>
          <cell r="Y119">
            <v>210649460.79827455</v>
          </cell>
          <cell r="Z119">
            <v>119352905.44465947</v>
          </cell>
          <cell r="AA119">
            <v>100051434.26953712</v>
          </cell>
          <cell r="AB119">
            <v>143934849.94743109</v>
          </cell>
          <cell r="AD119">
            <v>573988650.45990217</v>
          </cell>
          <cell r="AF119">
            <v>9944790.1524440851</v>
          </cell>
          <cell r="AG119">
            <v>67</v>
          </cell>
          <cell r="AH119">
            <v>51158962.733093649</v>
          </cell>
          <cell r="AI119">
            <v>61103752.885537736</v>
          </cell>
          <cell r="AK119">
            <v>0</v>
          </cell>
          <cell r="AL119">
            <v>172406119.48983067</v>
          </cell>
          <cell r="AM119">
            <v>172406119.48983067</v>
          </cell>
          <cell r="AO119">
            <v>0.26792968428744679</v>
          </cell>
          <cell r="AQ119">
            <v>16371509.219400292</v>
          </cell>
          <cell r="AR119">
            <v>46192717.16413416</v>
          </cell>
          <cell r="AT119">
            <v>636552876.8434366</v>
          </cell>
          <cell r="AU119">
            <v>636553000</v>
          </cell>
        </row>
        <row r="120">
          <cell r="B120" t="str">
            <v>KZN284</v>
          </cell>
          <cell r="C120" t="str">
            <v xml:space="preserve"> uMlalazi</v>
          </cell>
          <cell r="D120">
            <v>114</v>
          </cell>
          <cell r="E120" t="str">
            <v>B4</v>
          </cell>
          <cell r="F120" t="str">
            <v>B</v>
          </cell>
          <cell r="G120">
            <v>50694.243154016374</v>
          </cell>
          <cell r="H120">
            <v>0.69995862005510623</v>
          </cell>
          <cell r="I120">
            <v>35306.453120409198</v>
          </cell>
          <cell r="K120">
            <v>107142806.56373632</v>
          </cell>
          <cell r="L120">
            <v>60706565.364167348</v>
          </cell>
          <cell r="M120">
            <v>50889242.382780418</v>
          </cell>
          <cell r="N120">
            <v>73209699.788722843</v>
          </cell>
          <cell r="O120">
            <v>291948314.09940696</v>
          </cell>
          <cell r="Q120">
            <v>0</v>
          </cell>
          <cell r="R120">
            <v>0</v>
          </cell>
          <cell r="S120">
            <v>1</v>
          </cell>
          <cell r="U120">
            <v>-107142806.56373632</v>
          </cell>
          <cell r="V120">
            <v>-60706565.364167348</v>
          </cell>
          <cell r="W120">
            <v>0</v>
          </cell>
          <cell r="Y120">
            <v>0</v>
          </cell>
          <cell r="Z120">
            <v>0</v>
          </cell>
          <cell r="AA120">
            <v>50889242.382780418</v>
          </cell>
          <cell r="AB120">
            <v>73209699.788722843</v>
          </cell>
          <cell r="AD120">
            <v>124098942.17150326</v>
          </cell>
          <cell r="AF120">
            <v>9944790.1524440851</v>
          </cell>
          <cell r="AG120">
            <v>55</v>
          </cell>
          <cell r="AH120">
            <v>41996163.437614195</v>
          </cell>
          <cell r="AI120">
            <v>51940953.590058282</v>
          </cell>
          <cell r="AK120">
            <v>0</v>
          </cell>
          <cell r="AL120">
            <v>67632396.946010336</v>
          </cell>
          <cell r="AM120">
            <v>67632396.946010336</v>
          </cell>
          <cell r="AO120">
            <v>0.8892003628743651</v>
          </cell>
          <cell r="AQ120">
            <v>46185914.780320384</v>
          </cell>
          <cell r="AR120">
            <v>60138751.906455494</v>
          </cell>
          <cell r="AT120">
            <v>230423608.85827914</v>
          </cell>
          <cell r="AU120">
            <v>230424000</v>
          </cell>
        </row>
        <row r="121">
          <cell r="B121" t="str">
            <v>KZN285</v>
          </cell>
          <cell r="C121" t="str">
            <v xml:space="preserve"> Mthonjaneni</v>
          </cell>
          <cell r="D121">
            <v>115</v>
          </cell>
          <cell r="E121" t="str">
            <v>B3</v>
          </cell>
          <cell r="F121" t="str">
            <v>B</v>
          </cell>
          <cell r="G121">
            <v>16121.351865395844</v>
          </cell>
          <cell r="H121">
            <v>0.71973968448436931</v>
          </cell>
          <cell r="I121">
            <v>11545.160821536196</v>
          </cell>
          <cell r="K121">
            <v>35035547.989781849</v>
          </cell>
          <cell r="L121">
            <v>19850962.022782993</v>
          </cell>
          <cell r="M121">
            <v>16640711.129822109</v>
          </cell>
          <cell r="N121">
            <v>23939469.503624659</v>
          </cell>
          <cell r="O121">
            <v>95466690.646011606</v>
          </cell>
          <cell r="Q121">
            <v>0</v>
          </cell>
          <cell r="R121">
            <v>0</v>
          </cell>
          <cell r="S121">
            <v>1</v>
          </cell>
          <cell r="U121">
            <v>-35035547.989781849</v>
          </cell>
          <cell r="V121">
            <v>-19850962.022782993</v>
          </cell>
          <cell r="W121">
            <v>0</v>
          </cell>
          <cell r="Y121">
            <v>0</v>
          </cell>
          <cell r="Z121">
            <v>0</v>
          </cell>
          <cell r="AA121">
            <v>16640711.129822109</v>
          </cell>
          <cell r="AB121">
            <v>23939469.503624659</v>
          </cell>
          <cell r="AD121">
            <v>40580180.633446768</v>
          </cell>
          <cell r="AF121">
            <v>9944790.1524440851</v>
          </cell>
          <cell r="AG121">
            <v>25</v>
          </cell>
          <cell r="AH121">
            <v>19089165.198915541</v>
          </cell>
          <cell r="AI121">
            <v>29033955.351359628</v>
          </cell>
          <cell r="AK121">
            <v>0</v>
          </cell>
          <cell r="AL121">
            <v>21507879.412543751</v>
          </cell>
          <cell r="AM121">
            <v>21507879.412543751</v>
          </cell>
          <cell r="AO121">
            <v>1</v>
          </cell>
          <cell r="AQ121">
            <v>29033955.351359628</v>
          </cell>
          <cell r="AR121">
            <v>21507879.412543751</v>
          </cell>
          <cell r="AT121">
            <v>91122015.397350147</v>
          </cell>
          <cell r="AU121">
            <v>91122000</v>
          </cell>
        </row>
        <row r="122">
          <cell r="B122" t="str">
            <v>KZN286</v>
          </cell>
          <cell r="C122" t="str">
            <v xml:space="preserve"> Nkandla</v>
          </cell>
          <cell r="D122">
            <v>116</v>
          </cell>
          <cell r="E122" t="str">
            <v>B4</v>
          </cell>
          <cell r="F122" t="str">
            <v>B</v>
          </cell>
          <cell r="G122">
            <v>21852.852580097693</v>
          </cell>
          <cell r="H122">
            <v>0.70225188701637975</v>
          </cell>
          <cell r="I122">
            <v>15269.475926259047</v>
          </cell>
          <cell r="K122">
            <v>46337549.113679998</v>
          </cell>
          <cell r="L122">
            <v>26254617.965523954</v>
          </cell>
          <cell r="M122">
            <v>22008782.893579461</v>
          </cell>
          <cell r="N122">
            <v>31662023.502620235</v>
          </cell>
          <cell r="O122">
            <v>126262973.47540365</v>
          </cell>
          <cell r="Q122">
            <v>0</v>
          </cell>
          <cell r="R122">
            <v>0</v>
          </cell>
          <cell r="S122">
            <v>1</v>
          </cell>
          <cell r="U122">
            <v>-46337549.113679998</v>
          </cell>
          <cell r="V122">
            <v>-26254617.965523954</v>
          </cell>
          <cell r="W122">
            <v>0</v>
          </cell>
          <cell r="Y122">
            <v>0</v>
          </cell>
          <cell r="Z122">
            <v>0</v>
          </cell>
          <cell r="AA122">
            <v>22008782.893579461</v>
          </cell>
          <cell r="AB122">
            <v>31662023.502620235</v>
          </cell>
          <cell r="AD122">
            <v>53670806.396199696</v>
          </cell>
          <cell r="AF122">
            <v>9944790.1524440851</v>
          </cell>
          <cell r="AG122">
            <v>27</v>
          </cell>
          <cell r="AH122">
            <v>20616298.414828785</v>
          </cell>
          <cell r="AI122">
            <v>30561088.567272872</v>
          </cell>
          <cell r="AK122">
            <v>0</v>
          </cell>
          <cell r="AL122">
            <v>29154410.997113746</v>
          </cell>
          <cell r="AM122">
            <v>29154410.997113746</v>
          </cell>
          <cell r="AO122">
            <v>1</v>
          </cell>
          <cell r="AQ122">
            <v>30561088.567272872</v>
          </cell>
          <cell r="AR122">
            <v>29154410.997113746</v>
          </cell>
          <cell r="AT122">
            <v>113386305.96058631</v>
          </cell>
          <cell r="AU122">
            <v>113386000</v>
          </cell>
        </row>
        <row r="123">
          <cell r="B123" t="str">
            <v>DC28</v>
          </cell>
          <cell r="C123" t="str">
            <v xml:space="preserve"> King Cetshwayo District Municipality</v>
          </cell>
          <cell r="D123">
            <v>117</v>
          </cell>
          <cell r="E123" t="str">
            <v>C2</v>
          </cell>
          <cell r="F123" t="str">
            <v>C</v>
          </cell>
          <cell r="G123">
            <v>252802.8801247105</v>
          </cell>
          <cell r="H123">
            <v>0</v>
          </cell>
          <cell r="I123">
            <v>0</v>
          </cell>
          <cell r="K123">
            <v>0</v>
          </cell>
          <cell r="L123">
            <v>0</v>
          </cell>
          <cell r="M123">
            <v>0</v>
          </cell>
          <cell r="N123">
            <v>0</v>
          </cell>
          <cell r="O123">
            <v>0</v>
          </cell>
          <cell r="Q123">
            <v>1</v>
          </cell>
          <cell r="R123">
            <v>1</v>
          </cell>
          <cell r="S123">
            <v>1</v>
          </cell>
          <cell r="U123">
            <v>-262285428.34035277</v>
          </cell>
          <cell r="V123">
            <v>-148609580.15077221</v>
          </cell>
          <cell r="W123">
            <v>0</v>
          </cell>
          <cell r="Y123">
            <v>262285428.34035277</v>
          </cell>
          <cell r="Z123">
            <v>148609580.15077221</v>
          </cell>
          <cell r="AA123">
            <v>0</v>
          </cell>
          <cell r="AB123">
            <v>0</v>
          </cell>
          <cell r="AD123">
            <v>410895008.49112499</v>
          </cell>
          <cell r="AF123">
            <v>9944790.1524440851</v>
          </cell>
          <cell r="AG123">
            <v>43</v>
          </cell>
          <cell r="AH123">
            <v>32833364.142134733</v>
          </cell>
          <cell r="AI123">
            <v>42778154.29457882</v>
          </cell>
          <cell r="AK123">
            <v>42236402.758598559</v>
          </cell>
          <cell r="AL123">
            <v>0</v>
          </cell>
          <cell r="AM123">
            <v>42236402.758598559</v>
          </cell>
          <cell r="AO123">
            <v>0.14612412949457443</v>
          </cell>
          <cell r="AQ123">
            <v>6250920.5576799205</v>
          </cell>
          <cell r="AR123">
            <v>6171757.5860824566</v>
          </cell>
          <cell r="AT123">
            <v>423317686.63488734</v>
          </cell>
          <cell r="AU123">
            <v>423318000</v>
          </cell>
        </row>
        <row r="124">
          <cell r="B124" t="str">
            <v>KZN291</v>
          </cell>
          <cell r="C124" t="str">
            <v xml:space="preserve"> Mandeni</v>
          </cell>
          <cell r="D124">
            <v>118</v>
          </cell>
          <cell r="E124" t="str">
            <v>B4</v>
          </cell>
          <cell r="F124" t="str">
            <v>B</v>
          </cell>
          <cell r="G124">
            <v>53896.097952467673</v>
          </cell>
          <cell r="H124">
            <v>0.7200505770670419</v>
          </cell>
          <cell r="I124">
            <v>38613.876850174478</v>
          </cell>
          <cell r="K124">
            <v>117179687.34850448</v>
          </cell>
          <cell r="L124">
            <v>66393410.603286825</v>
          </cell>
          <cell r="M124">
            <v>55656424.384115204</v>
          </cell>
          <cell r="N124">
            <v>80067808.630877987</v>
          </cell>
          <cell r="O124">
            <v>319297330.96678448</v>
          </cell>
          <cell r="Q124">
            <v>0</v>
          </cell>
          <cell r="R124">
            <v>0</v>
          </cell>
          <cell r="S124">
            <v>1</v>
          </cell>
          <cell r="U124">
            <v>-117179687.34850448</v>
          </cell>
          <cell r="V124">
            <v>-66393410.603286825</v>
          </cell>
          <cell r="W124">
            <v>0</v>
          </cell>
          <cell r="Y124">
            <v>0</v>
          </cell>
          <cell r="Z124">
            <v>0</v>
          </cell>
          <cell r="AA124">
            <v>55656424.384115204</v>
          </cell>
          <cell r="AB124">
            <v>80067808.630877987</v>
          </cell>
          <cell r="AD124">
            <v>135724233.01499319</v>
          </cell>
          <cell r="AF124">
            <v>9944790.1524440851</v>
          </cell>
          <cell r="AG124">
            <v>35</v>
          </cell>
          <cell r="AH124">
            <v>26724831.278481759</v>
          </cell>
          <cell r="AI124">
            <v>36669621.430925846</v>
          </cell>
          <cell r="AK124">
            <v>0</v>
          </cell>
          <cell r="AL124">
            <v>71904067.676638246</v>
          </cell>
          <cell r="AM124">
            <v>71904067.676638246</v>
          </cell>
          <cell r="AO124">
            <v>0.87716515139923057</v>
          </cell>
          <cell r="AQ124">
            <v>32165314.03421054</v>
          </cell>
          <cell r="AR124">
            <v>63071742.409798905</v>
          </cell>
          <cell r="AT124">
            <v>230961289.45900264</v>
          </cell>
          <cell r="AU124">
            <v>230961000</v>
          </cell>
        </row>
        <row r="125">
          <cell r="B125" t="str">
            <v>KZN292</v>
          </cell>
          <cell r="C125" t="str">
            <v xml:space="preserve"> KwaDukuza</v>
          </cell>
          <cell r="D125">
            <v>119</v>
          </cell>
          <cell r="E125" t="str">
            <v>B2</v>
          </cell>
          <cell r="F125" t="str">
            <v>B</v>
          </cell>
          <cell r="G125">
            <v>117522.6744220705</v>
          </cell>
          <cell r="H125">
            <v>0.62990620952181908</v>
          </cell>
          <cell r="I125">
            <v>73658.121066182895</v>
          </cell>
          <cell r="K125">
            <v>223526781.07675171</v>
          </cell>
          <cell r="L125">
            <v>126649129.15087402</v>
          </cell>
          <cell r="M125">
            <v>106167729.8371942</v>
          </cell>
          <cell r="N125">
            <v>152733805.11676142</v>
          </cell>
          <cell r="O125">
            <v>609077445.18158138</v>
          </cell>
          <cell r="Q125">
            <v>0</v>
          </cell>
          <cell r="R125">
            <v>0</v>
          </cell>
          <cell r="S125">
            <v>1</v>
          </cell>
          <cell r="U125">
            <v>-223526781.07675171</v>
          </cell>
          <cell r="V125">
            <v>-126649129.15087402</v>
          </cell>
          <cell r="W125">
            <v>0</v>
          </cell>
          <cell r="Y125">
            <v>0</v>
          </cell>
          <cell r="Z125">
            <v>0</v>
          </cell>
          <cell r="AA125">
            <v>106167729.8371942</v>
          </cell>
          <cell r="AB125">
            <v>152733805.11676142</v>
          </cell>
          <cell r="AD125">
            <v>258901534.95395562</v>
          </cell>
          <cell r="AF125">
            <v>9944790.1524440851</v>
          </cell>
          <cell r="AG125">
            <v>59</v>
          </cell>
          <cell r="AH125">
            <v>45050429.869440682</v>
          </cell>
          <cell r="AI125">
            <v>54995220.021884769</v>
          </cell>
          <cell r="AK125">
            <v>0</v>
          </cell>
          <cell r="AL125">
            <v>156789798.44954014</v>
          </cell>
          <cell r="AM125">
            <v>156789798.44954014</v>
          </cell>
          <cell r="AO125">
            <v>0.22070918210876145</v>
          </cell>
          <cell r="AQ125">
            <v>12137950.030921569</v>
          </cell>
          <cell r="AR125">
            <v>34604948.178795561</v>
          </cell>
          <cell r="AT125">
            <v>305644433.16367275</v>
          </cell>
          <cell r="AU125">
            <v>305644000</v>
          </cell>
        </row>
        <row r="126">
          <cell r="B126" t="str">
            <v>KZN293</v>
          </cell>
          <cell r="C126" t="str">
            <v xml:space="preserve"> Ndwedwe</v>
          </cell>
          <cell r="D126">
            <v>120</v>
          </cell>
          <cell r="E126" t="str">
            <v>B4</v>
          </cell>
          <cell r="F126" t="str">
            <v>B</v>
          </cell>
          <cell r="G126">
            <v>37554.283135834427</v>
          </cell>
          <cell r="H126">
            <v>0.74817919722212045</v>
          </cell>
          <cell r="I126">
            <v>27956.846741776713</v>
          </cell>
          <cell r="K126">
            <v>84839307.204571679</v>
          </cell>
          <cell r="L126">
            <v>48069516.876069799</v>
          </cell>
          <cell r="M126">
            <v>40295827.65644943</v>
          </cell>
          <cell r="N126">
            <v>57969922.666111372</v>
          </cell>
          <cell r="O126">
            <v>231174574.4032023</v>
          </cell>
          <cell r="Q126">
            <v>0</v>
          </cell>
          <cell r="R126">
            <v>0</v>
          </cell>
          <cell r="S126">
            <v>1</v>
          </cell>
          <cell r="U126">
            <v>-84839307.204571679</v>
          </cell>
          <cell r="V126">
            <v>-48069516.876069799</v>
          </cell>
          <cell r="W126">
            <v>0</v>
          </cell>
          <cell r="Y126">
            <v>0</v>
          </cell>
          <cell r="Z126">
            <v>0</v>
          </cell>
          <cell r="AA126">
            <v>40295827.65644943</v>
          </cell>
          <cell r="AB126">
            <v>57969922.666111372</v>
          </cell>
          <cell r="AD126">
            <v>98265750.322560802</v>
          </cell>
          <cell r="AF126">
            <v>9944790.1524440851</v>
          </cell>
          <cell r="AG126">
            <v>37</v>
          </cell>
          <cell r="AH126">
            <v>28251964.494395003</v>
          </cell>
          <cell r="AI126">
            <v>38196754.64683909</v>
          </cell>
          <cell r="AK126">
            <v>0</v>
          </cell>
          <cell r="AL126">
            <v>50102063.391085207</v>
          </cell>
          <cell r="AM126">
            <v>50102063.391085207</v>
          </cell>
          <cell r="AO126">
            <v>1</v>
          </cell>
          <cell r="AQ126">
            <v>38196754.64683909</v>
          </cell>
          <cell r="AR126">
            <v>50102063.391085207</v>
          </cell>
          <cell r="AT126">
            <v>186564568.36048508</v>
          </cell>
          <cell r="AU126">
            <v>186565000</v>
          </cell>
        </row>
        <row r="127">
          <cell r="B127" t="str">
            <v>KZN294</v>
          </cell>
          <cell r="C127" t="str">
            <v xml:space="preserve"> Maphumulo</v>
          </cell>
          <cell r="D127">
            <v>121</v>
          </cell>
          <cell r="E127" t="str">
            <v>B4</v>
          </cell>
          <cell r="F127" t="str">
            <v>B</v>
          </cell>
          <cell r="G127">
            <v>20581.197383369719</v>
          </cell>
          <cell r="H127">
            <v>0.76234091890333633</v>
          </cell>
          <cell r="I127">
            <v>15611.439480742167</v>
          </cell>
          <cell r="K127">
            <v>47375289.575597234</v>
          </cell>
          <cell r="L127">
            <v>26842596.395461239</v>
          </cell>
          <cell r="M127">
            <v>22501674.834631145</v>
          </cell>
          <cell r="N127">
            <v>32371102.068994887</v>
          </cell>
          <cell r="O127">
            <v>129090662.87468451</v>
          </cell>
          <cell r="Q127">
            <v>0</v>
          </cell>
          <cell r="R127">
            <v>0</v>
          </cell>
          <cell r="S127">
            <v>1</v>
          </cell>
          <cell r="U127">
            <v>-47375289.575597234</v>
          </cell>
          <cell r="V127">
            <v>-26842596.395461239</v>
          </cell>
          <cell r="W127">
            <v>0</v>
          </cell>
          <cell r="Y127">
            <v>0</v>
          </cell>
          <cell r="Z127">
            <v>0</v>
          </cell>
          <cell r="AA127">
            <v>22501674.834631145</v>
          </cell>
          <cell r="AB127">
            <v>32371102.068994887</v>
          </cell>
          <cell r="AD127">
            <v>54872776.903626032</v>
          </cell>
          <cell r="AF127">
            <v>9944790.1524440851</v>
          </cell>
          <cell r="AG127">
            <v>23</v>
          </cell>
          <cell r="AH127">
            <v>17562031.983002298</v>
          </cell>
          <cell r="AI127">
            <v>27506822.135446385</v>
          </cell>
          <cell r="AK127">
            <v>0</v>
          </cell>
          <cell r="AL127">
            <v>27457865.517930489</v>
          </cell>
          <cell r="AM127">
            <v>27457865.517930489</v>
          </cell>
          <cell r="AO127">
            <v>1</v>
          </cell>
          <cell r="AQ127">
            <v>27506822.135446385</v>
          </cell>
          <cell r="AR127">
            <v>27457865.517930489</v>
          </cell>
          <cell r="AT127">
            <v>109837464.5570029</v>
          </cell>
          <cell r="AU127">
            <v>109837000</v>
          </cell>
        </row>
        <row r="128">
          <cell r="B128" t="str">
            <v>DC29</v>
          </cell>
          <cell r="C128" t="str">
            <v xml:space="preserve"> iLembe District Municipality</v>
          </cell>
          <cell r="D128">
            <v>122</v>
          </cell>
          <cell r="E128" t="str">
            <v>C2</v>
          </cell>
          <cell r="F128" t="str">
            <v>C</v>
          </cell>
          <cell r="G128">
            <v>229554.25289374235</v>
          </cell>
          <cell r="H128">
            <v>0</v>
          </cell>
          <cell r="I128">
            <v>0</v>
          </cell>
          <cell r="K128">
            <v>0</v>
          </cell>
          <cell r="L128">
            <v>0</v>
          </cell>
          <cell r="M128">
            <v>0</v>
          </cell>
          <cell r="N128">
            <v>0</v>
          </cell>
          <cell r="O128">
            <v>0</v>
          </cell>
          <cell r="Q128">
            <v>1</v>
          </cell>
          <cell r="R128">
            <v>1</v>
          </cell>
          <cell r="S128">
            <v>0</v>
          </cell>
          <cell r="U128">
            <v>-472921065.20542508</v>
          </cell>
          <cell r="V128">
            <v>-267954653.0256919</v>
          </cell>
          <cell r="W128">
            <v>0</v>
          </cell>
          <cell r="Y128">
            <v>472921065.20542508</v>
          </cell>
          <cell r="Z128">
            <v>267954653.0256919</v>
          </cell>
          <cell r="AA128">
            <v>0</v>
          </cell>
          <cell r="AB128">
            <v>0</v>
          </cell>
          <cell r="AD128">
            <v>740875718.23111701</v>
          </cell>
          <cell r="AF128">
            <v>9944790.1524440851</v>
          </cell>
          <cell r="AG128">
            <v>35</v>
          </cell>
          <cell r="AH128">
            <v>26724831.278481759</v>
          </cell>
          <cell r="AI128">
            <v>36669621.430925846</v>
          </cell>
          <cell r="AK128">
            <v>38352197.076973051</v>
          </cell>
          <cell r="AL128">
            <v>0</v>
          </cell>
          <cell r="AM128">
            <v>38352197.076973051</v>
          </cell>
          <cell r="AO128">
            <v>0.65175357014689683</v>
          </cell>
          <cell r="AQ128">
            <v>23899556.683541078</v>
          </cell>
          <cell r="AR128">
            <v>24996181.367894568</v>
          </cell>
          <cell r="AT128">
            <v>789771456.28255272</v>
          </cell>
          <cell r="AU128">
            <v>789771000</v>
          </cell>
        </row>
        <row r="129">
          <cell r="B129" t="str">
            <v>KZN433</v>
          </cell>
          <cell r="C129" t="str">
            <v xml:space="preserve"> Greater Kokstad</v>
          </cell>
          <cell r="D129">
            <v>123</v>
          </cell>
          <cell r="E129" t="str">
            <v>B2</v>
          </cell>
          <cell r="F129" t="str">
            <v>B</v>
          </cell>
          <cell r="G129">
            <v>26497.308732044195</v>
          </cell>
          <cell r="H129">
            <v>0.62673701951421479</v>
          </cell>
          <cell r="I129">
            <v>16523.81007837001</v>
          </cell>
          <cell r="K129">
            <v>50144017.040876746</v>
          </cell>
          <cell r="L129">
            <v>28411343.194590211</v>
          </cell>
          <cell r="M129">
            <v>23816727.590773515</v>
          </cell>
          <cell r="N129">
            <v>34262948.22302787</v>
          </cell>
          <cell r="O129">
            <v>136635036.04926836</v>
          </cell>
          <cell r="Q129">
            <v>0</v>
          </cell>
          <cell r="R129">
            <v>0</v>
          </cell>
          <cell r="S129">
            <v>1</v>
          </cell>
          <cell r="U129">
            <v>-50144017.040876746</v>
          </cell>
          <cell r="V129">
            <v>-28411343.194590211</v>
          </cell>
          <cell r="W129">
            <v>0</v>
          </cell>
          <cell r="Y129">
            <v>0</v>
          </cell>
          <cell r="Z129">
            <v>0</v>
          </cell>
          <cell r="AA129">
            <v>23816727.590773515</v>
          </cell>
          <cell r="AB129">
            <v>34262948.22302787</v>
          </cell>
          <cell r="AD129">
            <v>58079675.813801385</v>
          </cell>
          <cell r="AF129">
            <v>9944790.1524440851</v>
          </cell>
          <cell r="AG129">
            <v>19</v>
          </cell>
          <cell r="AH129">
            <v>14507765.551175812</v>
          </cell>
          <cell r="AI129">
            <v>24452555.703619897</v>
          </cell>
          <cell r="AK129">
            <v>0</v>
          </cell>
          <cell r="AL129">
            <v>35350690.545315243</v>
          </cell>
          <cell r="AM129">
            <v>35350690.545315243</v>
          </cell>
          <cell r="AO129">
            <v>0.44048305509189367</v>
          </cell>
          <cell r="AQ129">
            <v>10770936.441135202</v>
          </cell>
          <cell r="AR129">
            <v>15571380.171008579</v>
          </cell>
          <cell r="AT129">
            <v>84421992.425945163</v>
          </cell>
          <cell r="AU129">
            <v>84422000</v>
          </cell>
        </row>
        <row r="130">
          <cell r="B130" t="str">
            <v>KZN434</v>
          </cell>
          <cell r="C130" t="str">
            <v xml:space="preserve"> uBuhlebezwe</v>
          </cell>
          <cell r="D130">
            <v>124</v>
          </cell>
          <cell r="E130" t="str">
            <v>B4</v>
          </cell>
          <cell r="F130" t="str">
            <v>B</v>
          </cell>
          <cell r="G130">
            <v>26020.790556211148</v>
          </cell>
          <cell r="H130">
            <v>0.76205147869658785</v>
          </cell>
          <cell r="I130">
            <v>19730.03601061384</v>
          </cell>
          <cell r="K130">
            <v>59873797.704102263</v>
          </cell>
          <cell r="L130">
            <v>33924187.077952027</v>
          </cell>
          <cell r="M130">
            <v>28438047.326388504</v>
          </cell>
          <cell r="N130">
            <v>40911218.360894062</v>
          </cell>
          <cell r="O130">
            <v>163147250.46933687</v>
          </cell>
          <cell r="Q130">
            <v>0</v>
          </cell>
          <cell r="R130">
            <v>0</v>
          </cell>
          <cell r="S130">
            <v>1</v>
          </cell>
          <cell r="U130">
            <v>-59873797.704102263</v>
          </cell>
          <cell r="V130">
            <v>-33924187.077952027</v>
          </cell>
          <cell r="W130">
            <v>0</v>
          </cell>
          <cell r="Y130">
            <v>0</v>
          </cell>
          <cell r="Z130">
            <v>0</v>
          </cell>
          <cell r="AA130">
            <v>28438047.326388504</v>
          </cell>
          <cell r="AB130">
            <v>40911218.360894062</v>
          </cell>
          <cell r="AD130">
            <v>69349265.687282562</v>
          </cell>
          <cell r="AF130">
            <v>9944790.1524440851</v>
          </cell>
          <cell r="AG130">
            <v>27</v>
          </cell>
          <cell r="AH130">
            <v>20616298.414828785</v>
          </cell>
          <cell r="AI130">
            <v>30561088.567272872</v>
          </cell>
          <cell r="AK130">
            <v>0</v>
          </cell>
          <cell r="AL130">
            <v>34714956.299870141</v>
          </cell>
          <cell r="AM130">
            <v>34714956.299870141</v>
          </cell>
          <cell r="AO130">
            <v>1</v>
          </cell>
          <cell r="AQ130">
            <v>30561088.567272872</v>
          </cell>
          <cell r="AR130">
            <v>34714956.299870141</v>
          </cell>
          <cell r="AT130">
            <v>134625310.55442557</v>
          </cell>
          <cell r="AU130">
            <v>134625000</v>
          </cell>
        </row>
        <row r="131">
          <cell r="B131" t="str">
            <v>KZN435</v>
          </cell>
          <cell r="C131" t="str">
            <v xml:space="preserve"> uMzimkhulu</v>
          </cell>
          <cell r="D131">
            <v>125</v>
          </cell>
          <cell r="E131" t="str">
            <v>B4</v>
          </cell>
          <cell r="F131" t="str">
            <v>B</v>
          </cell>
          <cell r="G131">
            <v>48232.640440212548</v>
          </cell>
          <cell r="H131">
            <v>0.79144990883783917</v>
          </cell>
          <cell r="I131">
            <v>37982.850285017426</v>
          </cell>
          <cell r="K131">
            <v>115264741.17771173</v>
          </cell>
          <cell r="L131">
            <v>65308411.912152693</v>
          </cell>
          <cell r="M131">
            <v>54746889.129618406</v>
          </cell>
          <cell r="N131">
            <v>78759343.426618993</v>
          </cell>
          <cell r="O131">
            <v>314079385.64610183</v>
          </cell>
          <cell r="Q131">
            <v>0</v>
          </cell>
          <cell r="R131">
            <v>0</v>
          </cell>
          <cell r="S131">
            <v>1</v>
          </cell>
          <cell r="U131">
            <v>-115264741.17771173</v>
          </cell>
          <cell r="V131">
            <v>-65308411.912152693</v>
          </cell>
          <cell r="W131">
            <v>0</v>
          </cell>
          <cell r="Y131">
            <v>0</v>
          </cell>
          <cell r="Z131">
            <v>0</v>
          </cell>
          <cell r="AA131">
            <v>54746889.129618406</v>
          </cell>
          <cell r="AB131">
            <v>78759343.426618993</v>
          </cell>
          <cell r="AD131">
            <v>133506232.5562374</v>
          </cell>
          <cell r="AF131">
            <v>9944790.1524440851</v>
          </cell>
          <cell r="AG131">
            <v>43</v>
          </cell>
          <cell r="AH131">
            <v>32833364.142134733</v>
          </cell>
          <cell r="AI131">
            <v>42778154.29457882</v>
          </cell>
          <cell r="AK131">
            <v>0</v>
          </cell>
          <cell r="AL131">
            <v>64348314.148727924</v>
          </cell>
          <cell r="AM131">
            <v>64348314.148727924</v>
          </cell>
          <cell r="AO131">
            <v>1</v>
          </cell>
          <cell r="AQ131">
            <v>42778154.29457882</v>
          </cell>
          <cell r="AR131">
            <v>64348314.148727924</v>
          </cell>
          <cell r="AT131">
            <v>240632700.99954414</v>
          </cell>
          <cell r="AU131">
            <v>240633000</v>
          </cell>
        </row>
        <row r="132">
          <cell r="B132" t="str">
            <v>KZN436</v>
          </cell>
          <cell r="C132" t="str">
            <v xml:space="preserve"> Dr Nkosazana Dlamini Zuma</v>
          </cell>
          <cell r="D132">
            <v>126</v>
          </cell>
          <cell r="E132" t="str">
            <v>B3</v>
          </cell>
          <cell r="F132" t="str">
            <v>B</v>
          </cell>
          <cell r="G132">
            <v>31718.832279878974</v>
          </cell>
          <cell r="H132">
            <v>0.75078173780558455</v>
          </cell>
          <cell r="I132">
            <v>23694.850420150149</v>
          </cell>
          <cell r="K132">
            <v>71905630.57877025</v>
          </cell>
          <cell r="L132">
            <v>40741361.952144511</v>
          </cell>
          <cell r="M132">
            <v>34152764.712514184</v>
          </cell>
          <cell r="N132">
            <v>49132459.720093824</v>
          </cell>
          <cell r="O132">
            <v>195932216.96352276</v>
          </cell>
          <cell r="Q132">
            <v>0</v>
          </cell>
          <cell r="R132">
            <v>0</v>
          </cell>
          <cell r="S132">
            <v>1</v>
          </cell>
          <cell r="U132">
            <v>-71905630.57877025</v>
          </cell>
          <cell r="V132">
            <v>-40741361.952144511</v>
          </cell>
          <cell r="W132">
            <v>0</v>
          </cell>
          <cell r="Y132">
            <v>0</v>
          </cell>
          <cell r="Z132">
            <v>0</v>
          </cell>
          <cell r="AA132">
            <v>34152764.712514184</v>
          </cell>
          <cell r="AB132">
            <v>49132459.720093824</v>
          </cell>
          <cell r="AD132">
            <v>83285224.432608008</v>
          </cell>
          <cell r="AF132">
            <v>9944790.1524440851</v>
          </cell>
          <cell r="AG132">
            <v>29</v>
          </cell>
          <cell r="AH132">
            <v>22143431.630742028</v>
          </cell>
          <cell r="AI132">
            <v>32088221.783186115</v>
          </cell>
          <cell r="AK132">
            <v>0</v>
          </cell>
          <cell r="AL132">
            <v>42316849.447761022</v>
          </cell>
          <cell r="AM132">
            <v>42316849.447761022</v>
          </cell>
          <cell r="AO132">
            <v>0.9957452078301855</v>
          </cell>
          <cell r="AQ132">
            <v>31951693.068399742</v>
          </cell>
          <cell r="AR132">
            <v>42136800.048079468</v>
          </cell>
          <cell r="AT132">
            <v>157373717.54908723</v>
          </cell>
          <cell r="AU132">
            <v>157374000</v>
          </cell>
        </row>
        <row r="133">
          <cell r="B133" t="str">
            <v>DC43</v>
          </cell>
          <cell r="C133" t="str">
            <v xml:space="preserve"> Harry Gwala District Municipality</v>
          </cell>
          <cell r="D133">
            <v>127</v>
          </cell>
          <cell r="E133" t="str">
            <v>C2</v>
          </cell>
          <cell r="F133" t="str">
            <v>C</v>
          </cell>
          <cell r="G133">
            <v>132469.57200834685</v>
          </cell>
          <cell r="H133">
            <v>0</v>
          </cell>
          <cell r="I133">
            <v>0</v>
          </cell>
          <cell r="K133">
            <v>0</v>
          </cell>
          <cell r="L133">
            <v>0</v>
          </cell>
          <cell r="M133">
            <v>0</v>
          </cell>
          <cell r="N133">
            <v>0</v>
          </cell>
          <cell r="O133">
            <v>0</v>
          </cell>
          <cell r="Q133">
            <v>1</v>
          </cell>
          <cell r="R133">
            <v>1</v>
          </cell>
          <cell r="S133">
            <v>0</v>
          </cell>
          <cell r="U133">
            <v>-297188186.50146103</v>
          </cell>
          <cell r="V133">
            <v>-168385304.13683945</v>
          </cell>
          <cell r="W133">
            <v>0</v>
          </cell>
          <cell r="Y133">
            <v>297188186.50146103</v>
          </cell>
          <cell r="Z133">
            <v>168385304.13683945</v>
          </cell>
          <cell r="AA133">
            <v>0</v>
          </cell>
          <cell r="AB133">
            <v>0</v>
          </cell>
          <cell r="AD133">
            <v>465573490.63830048</v>
          </cell>
          <cell r="AF133">
            <v>9944790.1524440851</v>
          </cell>
          <cell r="AG133">
            <v>29</v>
          </cell>
          <cell r="AH133">
            <v>22143431.630742028</v>
          </cell>
          <cell r="AI133">
            <v>32088221.783186115</v>
          </cell>
          <cell r="AK133">
            <v>22132019.199479122</v>
          </cell>
          <cell r="AL133">
            <v>0</v>
          </cell>
          <cell r="AM133">
            <v>22132019.199479122</v>
          </cell>
          <cell r="AO133">
            <v>0.82510168741425172</v>
          </cell>
          <cell r="AQ133">
            <v>26476045.939429615</v>
          </cell>
          <cell r="AR133">
            <v>18261166.387374841</v>
          </cell>
          <cell r="AT133">
            <v>510310702.96510494</v>
          </cell>
          <cell r="AU133">
            <v>510311000</v>
          </cell>
        </row>
        <row r="134">
          <cell r="G134">
            <v>0</v>
          </cell>
        </row>
        <row r="135">
          <cell r="B135" t="str">
            <v>LIM331</v>
          </cell>
          <cell r="C135" t="str">
            <v xml:space="preserve"> Greater Giyani</v>
          </cell>
          <cell r="D135">
            <v>128</v>
          </cell>
          <cell r="E135" t="str">
            <v>B4</v>
          </cell>
          <cell r="F135" t="str">
            <v>B</v>
          </cell>
          <cell r="G135">
            <v>77131.728757076417</v>
          </cell>
          <cell r="H135">
            <v>0.77466466583553961</v>
          </cell>
          <cell r="I135">
            <v>59452.468758503492</v>
          </cell>
          <cell r="K135">
            <v>180417566.67555878</v>
          </cell>
          <cell r="L135">
            <v>102223669.09642664</v>
          </cell>
          <cell r="M135">
            <v>85692297.739113688</v>
          </cell>
          <cell r="N135">
            <v>123277673.19658814</v>
          </cell>
          <cell r="O135">
            <v>491611206.70768726</v>
          </cell>
          <cell r="Q135">
            <v>0</v>
          </cell>
          <cell r="R135">
            <v>0</v>
          </cell>
          <cell r="S135">
            <v>1</v>
          </cell>
          <cell r="U135">
            <v>-180417566.67555878</v>
          </cell>
          <cell r="V135">
            <v>-102223669.09642664</v>
          </cell>
          <cell r="W135">
            <v>0</v>
          </cell>
          <cell r="Y135">
            <v>0</v>
          </cell>
          <cell r="Z135">
            <v>0</v>
          </cell>
          <cell r="AA135">
            <v>85692297.739113688</v>
          </cell>
          <cell r="AB135">
            <v>123277673.19658814</v>
          </cell>
          <cell r="AD135">
            <v>208969970.93570185</v>
          </cell>
          <cell r="AF135">
            <v>9944790.1524440851</v>
          </cell>
          <cell r="AG135">
            <v>62</v>
          </cell>
          <cell r="AH135">
            <v>47341129.693310544</v>
          </cell>
          <cell r="AI135">
            <v>57285919.845754631</v>
          </cell>
          <cell r="AK135">
            <v>0</v>
          </cell>
          <cell r="AL135">
            <v>102903276.03041242</v>
          </cell>
          <cell r="AM135">
            <v>102903276.03041242</v>
          </cell>
          <cell r="AO135">
            <v>1</v>
          </cell>
          <cell r="AQ135">
            <v>57285919.845754631</v>
          </cell>
          <cell r="AR135">
            <v>102903276.03041242</v>
          </cell>
          <cell r="AT135">
            <v>369159166.81186891</v>
          </cell>
          <cell r="AU135">
            <v>369159000</v>
          </cell>
        </row>
        <row r="136">
          <cell r="B136" t="str">
            <v>LIM332</v>
          </cell>
          <cell r="C136" t="str">
            <v xml:space="preserve"> Greater Letaba</v>
          </cell>
          <cell r="D136">
            <v>129</v>
          </cell>
          <cell r="E136" t="str">
            <v>B4</v>
          </cell>
          <cell r="F136" t="str">
            <v>B</v>
          </cell>
          <cell r="G136">
            <v>73753.127885295457</v>
          </cell>
          <cell r="H136">
            <v>0.79838797373951143</v>
          </cell>
          <cell r="I136">
            <v>58589.192277645634</v>
          </cell>
          <cell r="K136">
            <v>177797822.78103232</v>
          </cell>
          <cell r="L136">
            <v>100739335.62532383</v>
          </cell>
          <cell r="M136">
            <v>84448007.186111808</v>
          </cell>
          <cell r="N136">
            <v>121487626.15383562</v>
          </cell>
          <cell r="O136">
            <v>484472791.74630356</v>
          </cell>
          <cell r="Q136">
            <v>0</v>
          </cell>
          <cell r="R136">
            <v>0</v>
          </cell>
          <cell r="S136">
            <v>1</v>
          </cell>
          <cell r="U136">
            <v>-177797822.78103232</v>
          </cell>
          <cell r="V136">
            <v>-100739335.62532383</v>
          </cell>
          <cell r="W136">
            <v>0</v>
          </cell>
          <cell r="Y136">
            <v>0</v>
          </cell>
          <cell r="Z136">
            <v>0</v>
          </cell>
          <cell r="AA136">
            <v>84448007.186111808</v>
          </cell>
          <cell r="AB136">
            <v>121487626.15383562</v>
          </cell>
          <cell r="AD136">
            <v>205935633.33994743</v>
          </cell>
          <cell r="AF136">
            <v>9944790.1524440851</v>
          </cell>
          <cell r="AG136">
            <v>60</v>
          </cell>
          <cell r="AH136">
            <v>45813996.4773973</v>
          </cell>
          <cell r="AI136">
            <v>55758786.629841387</v>
          </cell>
          <cell r="AK136">
            <v>0</v>
          </cell>
          <cell r="AL136">
            <v>98395804.154597998</v>
          </cell>
          <cell r="AM136">
            <v>98395804.154597998</v>
          </cell>
          <cell r="AO136">
            <v>1</v>
          </cell>
          <cell r="AQ136">
            <v>55758786.629841387</v>
          </cell>
          <cell r="AR136">
            <v>98395804.154597998</v>
          </cell>
          <cell r="AT136">
            <v>360090224.12438679</v>
          </cell>
          <cell r="AU136">
            <v>360090000</v>
          </cell>
        </row>
        <row r="137">
          <cell r="B137" t="str">
            <v>LIM333</v>
          </cell>
          <cell r="C137" t="str">
            <v xml:space="preserve"> Greater Tzaneen</v>
          </cell>
          <cell r="D137">
            <v>130</v>
          </cell>
          <cell r="E137" t="str">
            <v>B4</v>
          </cell>
          <cell r="F137" t="str">
            <v>B</v>
          </cell>
          <cell r="G137">
            <v>137883.36452516459</v>
          </cell>
          <cell r="H137">
            <v>0.72871076320353922</v>
          </cell>
          <cell r="I137">
            <v>99974.70633722347</v>
          </cell>
          <cell r="K137">
            <v>303388465.1574803</v>
          </cell>
          <cell r="L137">
            <v>171898350.26265454</v>
          </cell>
          <cell r="M137">
            <v>144099353.32760194</v>
          </cell>
          <cell r="N137">
            <v>207302563.42807144</v>
          </cell>
          <cell r="O137">
            <v>826688732.17580819</v>
          </cell>
          <cell r="Q137">
            <v>0</v>
          </cell>
          <cell r="R137">
            <v>0</v>
          </cell>
          <cell r="S137">
            <v>1</v>
          </cell>
          <cell r="U137">
            <v>-303388465.1574803</v>
          </cell>
          <cell r="V137">
            <v>-171898350.26265454</v>
          </cell>
          <cell r="W137">
            <v>0</v>
          </cell>
          <cell r="Y137">
            <v>0</v>
          </cell>
          <cell r="Z137">
            <v>0</v>
          </cell>
          <cell r="AA137">
            <v>144099353.32760194</v>
          </cell>
          <cell r="AB137">
            <v>207302563.42807144</v>
          </cell>
          <cell r="AD137">
            <v>351401916.75567341</v>
          </cell>
          <cell r="AF137">
            <v>9944790.1524440851</v>
          </cell>
          <cell r="AG137">
            <v>69</v>
          </cell>
          <cell r="AH137">
            <v>52686095.949006893</v>
          </cell>
          <cell r="AI137">
            <v>62630886.10145098</v>
          </cell>
          <cell r="AK137">
            <v>0</v>
          </cell>
          <cell r="AL137">
            <v>183953479.95403588</v>
          </cell>
          <cell r="AM137">
            <v>183953479.95403588</v>
          </cell>
          <cell r="AO137">
            <v>0.80416343455486561</v>
          </cell>
          <cell r="AQ137">
            <v>50365468.476557419</v>
          </cell>
          <cell r="AR137">
            <v>147928662.23815712</v>
          </cell>
          <cell r="AT137">
            <v>549696047.47038794</v>
          </cell>
          <cell r="AU137">
            <v>549696000</v>
          </cell>
        </row>
        <row r="138">
          <cell r="B138" t="str">
            <v>LIM334</v>
          </cell>
          <cell r="C138" t="str">
            <v xml:space="preserve"> Ba-Phalaborwa</v>
          </cell>
          <cell r="D138">
            <v>131</v>
          </cell>
          <cell r="E138" t="str">
            <v>B3</v>
          </cell>
          <cell r="F138" t="str">
            <v>B</v>
          </cell>
          <cell r="G138">
            <v>56908.152178492302</v>
          </cell>
          <cell r="H138">
            <v>0.60799158596689562</v>
          </cell>
          <cell r="I138">
            <v>34426.679308959749</v>
          </cell>
          <cell r="K138">
            <v>104472999.00820249</v>
          </cell>
          <cell r="L138">
            <v>59193866.079186901</v>
          </cell>
          <cell r="M138">
            <v>49621173.268610656</v>
          </cell>
          <cell r="N138">
            <v>71385444.704290047</v>
          </cell>
          <cell r="O138">
            <v>284673483.0602901</v>
          </cell>
          <cell r="Q138">
            <v>0</v>
          </cell>
          <cell r="R138">
            <v>0</v>
          </cell>
          <cell r="S138">
            <v>1</v>
          </cell>
          <cell r="U138">
            <v>-104472999.00820249</v>
          </cell>
          <cell r="V138">
            <v>-59193866.079186901</v>
          </cell>
          <cell r="W138">
            <v>0</v>
          </cell>
          <cell r="Y138">
            <v>0</v>
          </cell>
          <cell r="Z138">
            <v>0</v>
          </cell>
          <cell r="AA138">
            <v>49621173.268610656</v>
          </cell>
          <cell r="AB138">
            <v>71385444.704290047</v>
          </cell>
          <cell r="AD138">
            <v>121006617.9729007</v>
          </cell>
          <cell r="AF138">
            <v>9944790.1524440851</v>
          </cell>
          <cell r="AG138">
            <v>37</v>
          </cell>
          <cell r="AH138">
            <v>28251964.494395003</v>
          </cell>
          <cell r="AI138">
            <v>38196754.64683909</v>
          </cell>
          <cell r="AK138">
            <v>0</v>
          </cell>
          <cell r="AL138">
            <v>75922520.943974689</v>
          </cell>
          <cell r="AM138">
            <v>75922520.943974689</v>
          </cell>
          <cell r="AO138">
            <v>0.72986677396337152</v>
          </cell>
          <cell r="AQ138">
            <v>27878542.089958865</v>
          </cell>
          <cell r="AR138">
            <v>55413325.432545312</v>
          </cell>
          <cell r="AT138">
            <v>204298485.4954049</v>
          </cell>
          <cell r="AU138">
            <v>204298000</v>
          </cell>
        </row>
        <row r="139">
          <cell r="B139" t="str">
            <v>LIM335</v>
          </cell>
          <cell r="C139" t="str">
            <v xml:space="preserve"> Maruleng</v>
          </cell>
          <cell r="D139">
            <v>132</v>
          </cell>
          <cell r="E139" t="str">
            <v>B4</v>
          </cell>
          <cell r="F139" t="str">
            <v>B</v>
          </cell>
          <cell r="G139">
            <v>32526.294242731819</v>
          </cell>
          <cell r="H139">
            <v>0.77738607957245454</v>
          </cell>
          <cell r="I139">
            <v>25159.060922555498</v>
          </cell>
          <cell r="K139">
            <v>76349000.239630386</v>
          </cell>
          <cell r="L139">
            <v>43258952.441000178</v>
          </cell>
          <cell r="M139">
            <v>36263216.388365075</v>
          </cell>
          <cell r="N139">
            <v>52168573.569961861</v>
          </cell>
          <cell r="O139">
            <v>208039742.6389575</v>
          </cell>
          <cell r="Q139">
            <v>0</v>
          </cell>
          <cell r="R139">
            <v>0</v>
          </cell>
          <cell r="S139">
            <v>1</v>
          </cell>
          <cell r="U139">
            <v>-76349000.239630386</v>
          </cell>
          <cell r="V139">
            <v>-43258952.441000178</v>
          </cell>
          <cell r="W139">
            <v>0</v>
          </cell>
          <cell r="Y139">
            <v>0</v>
          </cell>
          <cell r="Z139">
            <v>0</v>
          </cell>
          <cell r="AA139">
            <v>36263216.388365075</v>
          </cell>
          <cell r="AB139">
            <v>52168573.569961861</v>
          </cell>
          <cell r="AD139">
            <v>88431789.958326936</v>
          </cell>
          <cell r="AF139">
            <v>9944790.1524440851</v>
          </cell>
          <cell r="AG139">
            <v>27</v>
          </cell>
          <cell r="AH139">
            <v>20616298.414828785</v>
          </cell>
          <cell r="AI139">
            <v>30561088.567272872</v>
          </cell>
          <cell r="AK139">
            <v>0</v>
          </cell>
          <cell r="AL139">
            <v>43394103.680052318</v>
          </cell>
          <cell r="AM139">
            <v>43394103.680052318</v>
          </cell>
          <cell r="AO139">
            <v>1</v>
          </cell>
          <cell r="AQ139">
            <v>30561088.567272872</v>
          </cell>
          <cell r="AR139">
            <v>43394103.680052318</v>
          </cell>
          <cell r="AT139">
            <v>162386982.20565212</v>
          </cell>
          <cell r="AU139">
            <v>162387000</v>
          </cell>
        </row>
        <row r="140">
          <cell r="B140" t="str">
            <v>DC33</v>
          </cell>
          <cell r="C140" t="str">
            <v xml:space="preserve"> Mopani District Municipality</v>
          </cell>
          <cell r="D140">
            <v>133</v>
          </cell>
          <cell r="E140" t="str">
            <v>C2</v>
          </cell>
          <cell r="F140" t="str">
            <v>C</v>
          </cell>
          <cell r="G140">
            <v>378202.66758876055</v>
          </cell>
          <cell r="H140">
            <v>0</v>
          </cell>
          <cell r="I140">
            <v>0</v>
          </cell>
          <cell r="K140">
            <v>0</v>
          </cell>
          <cell r="L140">
            <v>0</v>
          </cell>
          <cell r="M140">
            <v>0</v>
          </cell>
          <cell r="N140">
            <v>0</v>
          </cell>
          <cell r="O140">
            <v>0</v>
          </cell>
          <cell r="Q140">
            <v>1</v>
          </cell>
          <cell r="R140">
            <v>1</v>
          </cell>
          <cell r="S140">
            <v>0</v>
          </cell>
          <cell r="U140">
            <v>-842425853.86190426</v>
          </cell>
          <cell r="V140">
            <v>-477314173.50459212</v>
          </cell>
          <cell r="W140">
            <v>0</v>
          </cell>
          <cell r="Y140">
            <v>842425853.86190426</v>
          </cell>
          <cell r="Z140">
            <v>477314173.50459212</v>
          </cell>
          <cell r="AA140">
            <v>0</v>
          </cell>
          <cell r="AB140">
            <v>0</v>
          </cell>
          <cell r="AD140">
            <v>1319740027.3664963</v>
          </cell>
          <cell r="AF140">
            <v>9944790.1524440851</v>
          </cell>
          <cell r="AG140">
            <v>53</v>
          </cell>
          <cell r="AH140">
            <v>40469030.221700951</v>
          </cell>
          <cell r="AI140">
            <v>50413820.374145038</v>
          </cell>
          <cell r="AK140">
            <v>63187255.559648477</v>
          </cell>
          <cell r="AL140">
            <v>0</v>
          </cell>
          <cell r="AM140">
            <v>63187255.559648477</v>
          </cell>
          <cell r="AO140">
            <v>0.75628997844947343</v>
          </cell>
          <cell r="AQ140">
            <v>38127467.124317773</v>
          </cell>
          <cell r="AR140">
            <v>47787888.145487919</v>
          </cell>
          <cell r="AT140">
            <v>1405655382.636302</v>
          </cell>
          <cell r="AU140">
            <v>1405655000</v>
          </cell>
        </row>
        <row r="141">
          <cell r="B141" t="str">
            <v>LIM341</v>
          </cell>
          <cell r="C141" t="str">
            <v xml:space="preserve"> Musina</v>
          </cell>
          <cell r="D141">
            <v>134</v>
          </cell>
          <cell r="E141" t="str">
            <v>B3</v>
          </cell>
          <cell r="F141" t="str">
            <v>B</v>
          </cell>
          <cell r="G141">
            <v>58100.437580077363</v>
          </cell>
          <cell r="H141">
            <v>0.74944702103280114</v>
          </cell>
          <cell r="I141">
            <v>43325.483865765738</v>
          </cell>
          <cell r="K141">
            <v>131477776.06770307</v>
          </cell>
          <cell r="L141">
            <v>74494634.430183247</v>
          </cell>
          <cell r="M141">
            <v>62447537.346131518</v>
          </cell>
          <cell r="N141">
            <v>89837561.881296769</v>
          </cell>
          <cell r="O141">
            <v>358257509.72531456</v>
          </cell>
          <cell r="Q141">
            <v>0</v>
          </cell>
          <cell r="R141">
            <v>0</v>
          </cell>
          <cell r="S141">
            <v>1</v>
          </cell>
          <cell r="U141">
            <v>-131477776.06770307</v>
          </cell>
          <cell r="V141">
            <v>-74494634.430183247</v>
          </cell>
          <cell r="W141">
            <v>0</v>
          </cell>
          <cell r="Y141">
            <v>0</v>
          </cell>
          <cell r="Z141">
            <v>0</v>
          </cell>
          <cell r="AA141">
            <v>62447537.346131518</v>
          </cell>
          <cell r="AB141">
            <v>89837561.881296769</v>
          </cell>
          <cell r="AD141">
            <v>152285099.22742829</v>
          </cell>
          <cell r="AF141">
            <v>9944790.1524440851</v>
          </cell>
          <cell r="AG141">
            <v>24</v>
          </cell>
          <cell r="AH141">
            <v>18325598.590958919</v>
          </cell>
          <cell r="AI141">
            <v>28270388.743403003</v>
          </cell>
          <cell r="AK141">
            <v>0</v>
          </cell>
          <cell r="AL141">
            <v>77513177.289468348</v>
          </cell>
          <cell r="AM141">
            <v>77513177.289468348</v>
          </cell>
          <cell r="AO141">
            <v>0.71475375962304466</v>
          </cell>
          <cell r="AQ141">
            <v>20206366.640352298</v>
          </cell>
          <cell r="AR141">
            <v>55402834.887975104</v>
          </cell>
          <cell r="AT141">
            <v>227894300.75575569</v>
          </cell>
          <cell r="AU141">
            <v>227894000</v>
          </cell>
        </row>
        <row r="142">
          <cell r="B142" t="str">
            <v>LIM343</v>
          </cell>
          <cell r="C142" t="str">
            <v xml:space="preserve"> Thulamela</v>
          </cell>
          <cell r="D142">
            <v>135</v>
          </cell>
          <cell r="E142" t="str">
            <v>B4</v>
          </cell>
          <cell r="F142" t="str">
            <v>B</v>
          </cell>
          <cell r="G142">
            <v>144791.98616403982</v>
          </cell>
          <cell r="H142">
            <v>0.71927022764476312</v>
          </cell>
          <cell r="I142">
            <v>103623.84202509957</v>
          </cell>
          <cell r="K142">
            <v>314462322.89667439</v>
          </cell>
          <cell r="L142">
            <v>178172741.33227775</v>
          </cell>
          <cell r="M142">
            <v>149359064.62951785</v>
          </cell>
          <cell r="N142">
            <v>214869229.13891548</v>
          </cell>
          <cell r="O142">
            <v>856863357.9973855</v>
          </cell>
          <cell r="Q142">
            <v>0</v>
          </cell>
          <cell r="R142">
            <v>0</v>
          </cell>
          <cell r="S142">
            <v>1</v>
          </cell>
          <cell r="U142">
            <v>-314462322.89667439</v>
          </cell>
          <cell r="V142">
            <v>-178172741.33227775</v>
          </cell>
          <cell r="W142">
            <v>0</v>
          </cell>
          <cell r="Y142">
            <v>0</v>
          </cell>
          <cell r="Z142">
            <v>0</v>
          </cell>
          <cell r="AA142">
            <v>149359064.62951785</v>
          </cell>
          <cell r="AB142">
            <v>214869229.13891548</v>
          </cell>
          <cell r="AD142">
            <v>364228293.76843333</v>
          </cell>
          <cell r="AF142">
            <v>9944790.1524440851</v>
          </cell>
          <cell r="AG142">
            <v>81</v>
          </cell>
          <cell r="AH142">
            <v>61848895.244486354</v>
          </cell>
          <cell r="AI142">
            <v>71793685.396930441</v>
          </cell>
          <cell r="AK142">
            <v>0</v>
          </cell>
          <cell r="AL142">
            <v>193170436.59368119</v>
          </cell>
          <cell r="AM142">
            <v>193170436.59368119</v>
          </cell>
          <cell r="AO142">
            <v>0.86793158319171715</v>
          </cell>
          <cell r="AQ142">
            <v>62312007.029725902</v>
          </cell>
          <cell r="AR142">
            <v>167658722.85858893</v>
          </cell>
          <cell r="AT142">
            <v>594199023.65674818</v>
          </cell>
          <cell r="AU142">
            <v>594199000</v>
          </cell>
        </row>
        <row r="143">
          <cell r="B143" t="str">
            <v>LIM344</v>
          </cell>
          <cell r="C143" t="str">
            <v xml:space="preserve"> Makhado</v>
          </cell>
          <cell r="D143">
            <v>136</v>
          </cell>
          <cell r="E143" t="str">
            <v>B4</v>
          </cell>
          <cell r="F143" t="str">
            <v>B</v>
          </cell>
          <cell r="G143">
            <v>129389.65218751866</v>
          </cell>
          <cell r="H143">
            <v>0.71118808618234175</v>
          </cell>
          <cell r="I143">
            <v>91560.277215485039</v>
          </cell>
          <cell r="K143">
            <v>277853599.09036058</v>
          </cell>
          <cell r="L143">
            <v>157430425.95037949</v>
          </cell>
          <cell r="M143">
            <v>131971147.70953757</v>
          </cell>
          <cell r="N143">
            <v>189854822.98824051</v>
          </cell>
          <cell r="O143">
            <v>757109995.73851812</v>
          </cell>
          <cell r="Q143">
            <v>0</v>
          </cell>
          <cell r="R143">
            <v>0</v>
          </cell>
          <cell r="S143">
            <v>1</v>
          </cell>
          <cell r="U143">
            <v>-277853599.09036058</v>
          </cell>
          <cell r="V143">
            <v>-157430425.95037949</v>
          </cell>
          <cell r="W143">
            <v>0</v>
          </cell>
          <cell r="Y143">
            <v>0</v>
          </cell>
          <cell r="Z143">
            <v>0</v>
          </cell>
          <cell r="AA143">
            <v>131971147.70953757</v>
          </cell>
          <cell r="AB143">
            <v>189854822.98824051</v>
          </cell>
          <cell r="AD143">
            <v>321825970.69777811</v>
          </cell>
          <cell r="AF143">
            <v>9944790.1524440851</v>
          </cell>
          <cell r="AG143">
            <v>75</v>
          </cell>
          <cell r="AH143">
            <v>57267495.596746624</v>
          </cell>
          <cell r="AI143">
            <v>67212285.749190703</v>
          </cell>
          <cell r="AK143">
            <v>0</v>
          </cell>
          <cell r="AL143">
            <v>172621816.06826419</v>
          </cell>
          <cell r="AM143">
            <v>172621816.06826419</v>
          </cell>
          <cell r="AO143">
            <v>0.77151848884854213</v>
          </cell>
          <cell r="AQ143">
            <v>51855521.133272015</v>
          </cell>
          <cell r="AR143">
            <v>133180922.67527817</v>
          </cell>
          <cell r="AT143">
            <v>506862414.50632828</v>
          </cell>
          <cell r="AU143">
            <v>506862000</v>
          </cell>
        </row>
        <row r="144">
          <cell r="B144" t="str">
            <v>LIM345</v>
          </cell>
          <cell r="C144" t="str">
            <v xml:space="preserve"> Collins Chabane</v>
          </cell>
          <cell r="D144">
            <v>137</v>
          </cell>
          <cell r="E144" t="str">
            <v>B4</v>
          </cell>
          <cell r="F144" t="str">
            <v>B</v>
          </cell>
          <cell r="G144">
            <v>100716.45980607791</v>
          </cell>
          <cell r="H144">
            <v>0.81047832776386686</v>
          </cell>
          <cell r="I144">
            <v>81220.365382317104</v>
          </cell>
          <cell r="K144">
            <v>246475562.62634659</v>
          </cell>
          <cell r="L144">
            <v>139651791.22263649</v>
          </cell>
          <cell r="M144">
            <v>117067631.97828747</v>
          </cell>
          <cell r="N144">
            <v>168414497.65829375</v>
          </cell>
          <cell r="O144">
            <v>671609483.48556423</v>
          </cell>
          <cell r="Q144">
            <v>0</v>
          </cell>
          <cell r="R144">
            <v>0</v>
          </cell>
          <cell r="S144">
            <v>1</v>
          </cell>
          <cell r="U144">
            <v>-246475562.62634659</v>
          </cell>
          <cell r="V144">
            <v>-139651791.22263649</v>
          </cell>
          <cell r="W144">
            <v>0</v>
          </cell>
          <cell r="Y144">
            <v>0</v>
          </cell>
          <cell r="Z144">
            <v>0</v>
          </cell>
          <cell r="AA144">
            <v>117067631.97828747</v>
          </cell>
          <cell r="AB144">
            <v>168414497.65829375</v>
          </cell>
          <cell r="AD144">
            <v>285482129.63658124</v>
          </cell>
          <cell r="AF144">
            <v>9944790.1524440851</v>
          </cell>
          <cell r="AG144">
            <v>71</v>
          </cell>
          <cell r="AH144">
            <v>54213229.164920136</v>
          </cell>
          <cell r="AI144">
            <v>64158019.317364223</v>
          </cell>
          <cell r="AK144">
            <v>0</v>
          </cell>
          <cell r="AL144">
            <v>134368227.33316383</v>
          </cell>
          <cell r="AM144">
            <v>134368227.33316383</v>
          </cell>
          <cell r="AO144">
            <v>1</v>
          </cell>
          <cell r="AQ144">
            <v>64158019.317364223</v>
          </cell>
          <cell r="AR144">
            <v>134368227.33316383</v>
          </cell>
          <cell r="AT144">
            <v>484008376.28710926</v>
          </cell>
          <cell r="AU144">
            <v>484008000</v>
          </cell>
        </row>
        <row r="145">
          <cell r="B145" t="str">
            <v>DC34</v>
          </cell>
          <cell r="C145" t="str">
            <v xml:space="preserve"> Vhembe District Municipality</v>
          </cell>
          <cell r="D145">
            <v>138</v>
          </cell>
          <cell r="E145" t="str">
            <v>C2</v>
          </cell>
          <cell r="F145" t="str">
            <v>C</v>
          </cell>
          <cell r="G145">
            <v>432998.53573771368</v>
          </cell>
          <cell r="H145">
            <v>0</v>
          </cell>
          <cell r="I145">
            <v>0</v>
          </cell>
          <cell r="K145">
            <v>0</v>
          </cell>
          <cell r="L145">
            <v>0</v>
          </cell>
          <cell r="M145">
            <v>0</v>
          </cell>
          <cell r="N145">
            <v>0</v>
          </cell>
          <cell r="O145">
            <v>0</v>
          </cell>
          <cell r="Q145">
            <v>1</v>
          </cell>
          <cell r="R145">
            <v>1</v>
          </cell>
          <cell r="S145">
            <v>0</v>
          </cell>
          <cell r="U145">
            <v>-970269260.68108463</v>
          </cell>
          <cell r="V145">
            <v>-549749592.93547702</v>
          </cell>
          <cell r="W145">
            <v>0</v>
          </cell>
          <cell r="Y145">
            <v>970269260.68108463</v>
          </cell>
          <cell r="Z145">
            <v>549749592.93547702</v>
          </cell>
          <cell r="AA145">
            <v>0</v>
          </cell>
          <cell r="AB145">
            <v>0</v>
          </cell>
          <cell r="AD145">
            <v>1520018853.6165617</v>
          </cell>
          <cell r="AF145">
            <v>9944790.1524440851</v>
          </cell>
          <cell r="AG145">
            <v>59</v>
          </cell>
          <cell r="AH145">
            <v>45050429.869440682</v>
          </cell>
          <cell r="AI145">
            <v>54995220.021884769</v>
          </cell>
          <cell r="AK145">
            <v>72342136.847015679</v>
          </cell>
          <cell r="AL145">
            <v>0</v>
          </cell>
          <cell r="AM145">
            <v>72342136.847015679</v>
          </cell>
          <cell r="AO145">
            <v>0.860033159174864</v>
          </cell>
          <cell r="AQ145">
            <v>47297712.814938292</v>
          </cell>
          <cell r="AR145">
            <v>62216636.493999228</v>
          </cell>
          <cell r="AT145">
            <v>1629533202.9254992</v>
          </cell>
          <cell r="AU145">
            <v>1629533000</v>
          </cell>
        </row>
        <row r="146">
          <cell r="B146" t="str">
            <v>LIM351</v>
          </cell>
          <cell r="C146" t="str">
            <v xml:space="preserve"> Blouberg </v>
          </cell>
          <cell r="D146">
            <v>139</v>
          </cell>
          <cell r="E146" t="str">
            <v>B4</v>
          </cell>
          <cell r="F146" t="str">
            <v>B</v>
          </cell>
          <cell r="G146">
            <v>44675.158065875301</v>
          </cell>
          <cell r="H146">
            <v>0.79218770420341333</v>
          </cell>
          <cell r="I146">
            <v>35214.155348614702</v>
          </cell>
          <cell r="K146">
            <v>106862714.92507988</v>
          </cell>
          <cell r="L146">
            <v>60547866.8764631</v>
          </cell>
          <cell r="M146">
            <v>50756208.241281644</v>
          </cell>
          <cell r="N146">
            <v>73018315.733768404</v>
          </cell>
          <cell r="O146">
            <v>291185105.77659303</v>
          </cell>
          <cell r="Q146">
            <v>0</v>
          </cell>
          <cell r="R146">
            <v>0</v>
          </cell>
          <cell r="S146">
            <v>1</v>
          </cell>
          <cell r="U146">
            <v>-106862714.92507988</v>
          </cell>
          <cell r="V146">
            <v>-60547866.8764631</v>
          </cell>
          <cell r="W146">
            <v>0</v>
          </cell>
          <cell r="Y146">
            <v>0</v>
          </cell>
          <cell r="Z146">
            <v>0</v>
          </cell>
          <cell r="AA146">
            <v>50756208.241281644</v>
          </cell>
          <cell r="AB146">
            <v>73018315.733768404</v>
          </cell>
          <cell r="AD146">
            <v>123774523.97505005</v>
          </cell>
          <cell r="AF146">
            <v>9944790.1524440851</v>
          </cell>
          <cell r="AG146">
            <v>44</v>
          </cell>
          <cell r="AH146">
            <v>33596930.750091352</v>
          </cell>
          <cell r="AI146">
            <v>43541720.902535439</v>
          </cell>
          <cell r="AK146">
            <v>0</v>
          </cell>
          <cell r="AL146">
            <v>59602192.200745948</v>
          </cell>
          <cell r="AM146">
            <v>59602192.200745948</v>
          </cell>
          <cell r="AO146">
            <v>1</v>
          </cell>
          <cell r="AQ146">
            <v>43541720.902535439</v>
          </cell>
          <cell r="AR146">
            <v>59602192.200745948</v>
          </cell>
          <cell r="AT146">
            <v>226918437.07833141</v>
          </cell>
          <cell r="AU146">
            <v>226918000</v>
          </cell>
        </row>
        <row r="147">
          <cell r="B147" t="str">
            <v>LIM353</v>
          </cell>
          <cell r="C147" t="str">
            <v xml:space="preserve"> Molemole</v>
          </cell>
          <cell r="D147">
            <v>140</v>
          </cell>
          <cell r="E147" t="str">
            <v>B4</v>
          </cell>
          <cell r="F147" t="str">
            <v>B</v>
          </cell>
          <cell r="G147">
            <v>34629.996862107226</v>
          </cell>
          <cell r="H147">
            <v>0.76658070353470587</v>
          </cell>
          <cell r="I147">
            <v>26413.953921169021</v>
          </cell>
          <cell r="K147">
            <v>80157164.071610272</v>
          </cell>
          <cell r="L147">
            <v>45416638.56102936</v>
          </cell>
          <cell r="M147">
            <v>38071966.583495341</v>
          </cell>
          <cell r="N147">
            <v>54770657.086596943</v>
          </cell>
          <cell r="O147">
            <v>218416426.3027319</v>
          </cell>
          <cell r="Q147">
            <v>0</v>
          </cell>
          <cell r="R147">
            <v>0</v>
          </cell>
          <cell r="S147">
            <v>1</v>
          </cell>
          <cell r="U147">
            <v>-80157164.071610272</v>
          </cell>
          <cell r="V147">
            <v>-45416638.56102936</v>
          </cell>
          <cell r="W147">
            <v>0</v>
          </cell>
          <cell r="Y147">
            <v>0</v>
          </cell>
          <cell r="Z147">
            <v>0</v>
          </cell>
          <cell r="AA147">
            <v>38071966.583495341</v>
          </cell>
          <cell r="AB147">
            <v>54770657.086596943</v>
          </cell>
          <cell r="AD147">
            <v>92842623.670092285</v>
          </cell>
          <cell r="AF147">
            <v>9944790.1524440851</v>
          </cell>
          <cell r="AG147">
            <v>32</v>
          </cell>
          <cell r="AH147">
            <v>24434131.454611894</v>
          </cell>
          <cell r="AI147">
            <v>34378921.607055977</v>
          </cell>
          <cell r="AK147">
            <v>0</v>
          </cell>
          <cell r="AL147">
            <v>46200703.438878909</v>
          </cell>
          <cell r="AM147">
            <v>46200703.438878909</v>
          </cell>
          <cell r="AO147">
            <v>1</v>
          </cell>
          <cell r="AQ147">
            <v>34378921.607055977</v>
          </cell>
          <cell r="AR147">
            <v>46200703.438878909</v>
          </cell>
          <cell r="AT147">
            <v>173422248.71602717</v>
          </cell>
          <cell r="AU147">
            <v>173422000</v>
          </cell>
        </row>
        <row r="148">
          <cell r="B148" t="str">
            <v>LIM354</v>
          </cell>
          <cell r="C148" t="str">
            <v xml:space="preserve"> Polokwane </v>
          </cell>
          <cell r="D148">
            <v>141</v>
          </cell>
          <cell r="E148" t="str">
            <v>B1</v>
          </cell>
          <cell r="F148" t="str">
            <v>B</v>
          </cell>
          <cell r="G148">
            <v>278514.44528409786</v>
          </cell>
          <cell r="H148">
            <v>0.62854818712564453</v>
          </cell>
          <cell r="I148">
            <v>174184.45092326609</v>
          </cell>
          <cell r="K148">
            <v>528589231.77684021</v>
          </cell>
          <cell r="L148">
            <v>299495951.04704469</v>
          </cell>
          <cell r="M148">
            <v>251062170.1963495</v>
          </cell>
          <cell r="N148">
            <v>361180187.55569756</v>
          </cell>
          <cell r="O148">
            <v>1440327540.575932</v>
          </cell>
          <cell r="Q148">
            <v>1</v>
          </cell>
          <cell r="R148">
            <v>1</v>
          </cell>
          <cell r="S148">
            <v>1</v>
          </cell>
          <cell r="U148">
            <v>0</v>
          </cell>
          <cell r="V148">
            <v>0</v>
          </cell>
          <cell r="W148">
            <v>0</v>
          </cell>
          <cell r="Y148">
            <v>528589231.77684021</v>
          </cell>
          <cell r="Z148">
            <v>299495951.04704469</v>
          </cell>
          <cell r="AA148">
            <v>251062170.1963495</v>
          </cell>
          <cell r="AB148">
            <v>361180187.55569756</v>
          </cell>
          <cell r="AD148">
            <v>1440327540.575932</v>
          </cell>
          <cell r="AF148">
            <v>9944790.1524440851</v>
          </cell>
          <cell r="AG148">
            <v>90</v>
          </cell>
          <cell r="AH148">
            <v>68720994.716095954</v>
          </cell>
          <cell r="AI148">
            <v>78665784.868540034</v>
          </cell>
          <cell r="AK148">
            <v>0</v>
          </cell>
          <cell r="AL148">
            <v>371572753.56540376</v>
          </cell>
          <cell r="AM148">
            <v>371572753.56540376</v>
          </cell>
          <cell r="AO148">
            <v>0.36834289545924326</v>
          </cell>
          <cell r="AQ148">
            <v>28975982.972051963</v>
          </cell>
          <cell r="AR148">
            <v>136866183.92204466</v>
          </cell>
          <cell r="AT148">
            <v>1606169707.4700286</v>
          </cell>
          <cell r="AU148">
            <v>1606170000</v>
          </cell>
        </row>
        <row r="149">
          <cell r="B149" t="str">
            <v>LIM355</v>
          </cell>
          <cell r="C149" t="str">
            <v xml:space="preserve"> Lepele-Nkumpi</v>
          </cell>
          <cell r="D149">
            <v>142</v>
          </cell>
          <cell r="E149" t="str">
            <v>B4</v>
          </cell>
          <cell r="F149" t="str">
            <v>B</v>
          </cell>
          <cell r="G149">
            <v>64695.756475968381</v>
          </cell>
          <cell r="H149">
            <v>0.73195988363586872</v>
          </cell>
          <cell r="I149">
            <v>47117.924889974893</v>
          </cell>
          <cell r="K149">
            <v>142986515.66483739</v>
          </cell>
          <cell r="L149">
            <v>81015427.332850054</v>
          </cell>
          <cell r="M149">
            <v>67913802.956137463</v>
          </cell>
          <cell r="N149">
            <v>97701378.388208777</v>
          </cell>
          <cell r="O149">
            <v>389617124.34203374</v>
          </cell>
          <cell r="Q149">
            <v>0</v>
          </cell>
          <cell r="R149">
            <v>0</v>
          </cell>
          <cell r="S149">
            <v>1</v>
          </cell>
          <cell r="U149">
            <v>-142986515.66483739</v>
          </cell>
          <cell r="V149">
            <v>-81015427.332850054</v>
          </cell>
          <cell r="W149">
            <v>0</v>
          </cell>
          <cell r="Y149">
            <v>0</v>
          </cell>
          <cell r="Z149">
            <v>0</v>
          </cell>
          <cell r="AA149">
            <v>67913802.956137463</v>
          </cell>
          <cell r="AB149">
            <v>97701378.388208777</v>
          </cell>
          <cell r="AD149">
            <v>165615181.34434623</v>
          </cell>
          <cell r="AF149">
            <v>9944790.1524440851</v>
          </cell>
          <cell r="AG149">
            <v>60</v>
          </cell>
          <cell r="AH149">
            <v>45813996.4773973</v>
          </cell>
          <cell r="AI149">
            <v>55758786.629841387</v>
          </cell>
          <cell r="AK149">
            <v>0</v>
          </cell>
          <cell r="AL149">
            <v>86312149.279191867</v>
          </cell>
          <cell r="AM149">
            <v>86312149.279191867</v>
          </cell>
          <cell r="AO149">
            <v>1</v>
          </cell>
          <cell r="AQ149">
            <v>55758786.629841387</v>
          </cell>
          <cell r="AR149">
            <v>86312149.279191867</v>
          </cell>
          <cell r="AT149">
            <v>307686117.25337946</v>
          </cell>
          <cell r="AU149">
            <v>307686000</v>
          </cell>
        </row>
        <row r="150">
          <cell r="B150" t="str">
            <v>DC35</v>
          </cell>
          <cell r="C150" t="str">
            <v xml:space="preserve"> Capricorn District Municipality</v>
          </cell>
          <cell r="D150">
            <v>143</v>
          </cell>
          <cell r="E150" t="str">
            <v>C2</v>
          </cell>
          <cell r="F150" t="str">
            <v>C</v>
          </cell>
          <cell r="G150">
            <v>422515.35668804881</v>
          </cell>
          <cell r="H150">
            <v>0</v>
          </cell>
          <cell r="I150">
            <v>0</v>
          </cell>
          <cell r="K150">
            <v>0</v>
          </cell>
          <cell r="L150">
            <v>0</v>
          </cell>
          <cell r="M150">
            <v>0</v>
          </cell>
          <cell r="N150">
            <v>0</v>
          </cell>
          <cell r="O150">
            <v>0</v>
          </cell>
          <cell r="Q150">
            <v>1</v>
          </cell>
          <cell r="R150">
            <v>1</v>
          </cell>
          <cell r="S150">
            <v>0</v>
          </cell>
          <cell r="U150">
            <v>-330006394.66152751</v>
          </cell>
          <cell r="V150">
            <v>-186979932.77034253</v>
          </cell>
          <cell r="W150">
            <v>0</v>
          </cell>
          <cell r="Y150">
            <v>330006394.66152751</v>
          </cell>
          <cell r="Z150">
            <v>186979932.77034253</v>
          </cell>
          <cell r="AA150">
            <v>0</v>
          </cell>
          <cell r="AB150">
            <v>0</v>
          </cell>
          <cell r="AD150">
            <v>516986327.43187004</v>
          </cell>
          <cell r="AF150">
            <v>9944790.1524440851</v>
          </cell>
          <cell r="AG150">
            <v>56</v>
          </cell>
          <cell r="AH150">
            <v>42759730.045570813</v>
          </cell>
          <cell r="AI150">
            <v>52704520.1980149</v>
          </cell>
          <cell r="AK150">
            <v>70590686.181921512</v>
          </cell>
          <cell r="AL150">
            <v>0</v>
          </cell>
          <cell r="AM150">
            <v>70590686.181921512</v>
          </cell>
          <cell r="AO150">
            <v>0.56972252760326936</v>
          </cell>
          <cell r="AQ150">
            <v>30026952.463330612</v>
          </cell>
          <cell r="AR150">
            <v>40217104.156813502</v>
          </cell>
          <cell r="AT150">
            <v>587230384.05201411</v>
          </cell>
          <cell r="AU150">
            <v>587230000</v>
          </cell>
        </row>
        <row r="151">
          <cell r="B151" t="str">
            <v>LIM361</v>
          </cell>
          <cell r="C151" t="str">
            <v xml:space="preserve"> Thabazimbi</v>
          </cell>
          <cell r="D151">
            <v>144</v>
          </cell>
          <cell r="E151" t="str">
            <v>B3</v>
          </cell>
          <cell r="F151" t="str">
            <v>B</v>
          </cell>
          <cell r="G151">
            <v>42268.482863517791</v>
          </cell>
          <cell r="H151">
            <v>0.47567505216951095</v>
          </cell>
          <cell r="I151">
            <v>20005.532477273755</v>
          </cell>
          <cell r="K151">
            <v>60709833.669982776</v>
          </cell>
          <cell r="L151">
            <v>34397880.773658305</v>
          </cell>
          <cell r="M151">
            <v>28835136.391654924</v>
          </cell>
          <cell r="N151">
            <v>41482474.089931518</v>
          </cell>
          <cell r="O151">
            <v>165425324.92522752</v>
          </cell>
          <cell r="Q151">
            <v>1</v>
          </cell>
          <cell r="R151">
            <v>1</v>
          </cell>
          <cell r="S151">
            <v>1</v>
          </cell>
          <cell r="U151">
            <v>0</v>
          </cell>
          <cell r="V151">
            <v>0</v>
          </cell>
          <cell r="W151">
            <v>0</v>
          </cell>
          <cell r="Y151">
            <v>60709833.669982776</v>
          </cell>
          <cell r="Z151">
            <v>34397880.773658305</v>
          </cell>
          <cell r="AA151">
            <v>28835136.391654924</v>
          </cell>
          <cell r="AB151">
            <v>41482474.089931518</v>
          </cell>
          <cell r="AD151">
            <v>165425324.92522752</v>
          </cell>
          <cell r="AF151">
            <v>9944790.1524440851</v>
          </cell>
          <cell r="AG151">
            <v>23</v>
          </cell>
          <cell r="AH151">
            <v>17562031.983002298</v>
          </cell>
          <cell r="AI151">
            <v>27506822.135446385</v>
          </cell>
          <cell r="AK151">
            <v>0</v>
          </cell>
          <cell r="AL151">
            <v>56391389.504442811</v>
          </cell>
          <cell r="AM151">
            <v>56391389.504442811</v>
          </cell>
          <cell r="AO151">
            <v>3.0570506838237144E-2</v>
          </cell>
          <cell r="AQ151">
            <v>840897.49418983655</v>
          </cell>
          <cell r="AR151">
            <v>1723913.3584632631</v>
          </cell>
          <cell r="AT151">
            <v>167990135.77788061</v>
          </cell>
          <cell r="AU151">
            <v>167990000</v>
          </cell>
        </row>
        <row r="152">
          <cell r="B152" t="str">
            <v>LIM362</v>
          </cell>
          <cell r="C152" t="str">
            <v xml:space="preserve"> Lephalale</v>
          </cell>
          <cell r="D152">
            <v>145</v>
          </cell>
          <cell r="E152" t="str">
            <v>B3</v>
          </cell>
          <cell r="F152" t="str">
            <v>B</v>
          </cell>
          <cell r="G152">
            <v>54773.319857561022</v>
          </cell>
          <cell r="H152">
            <v>0.5443473301110201</v>
          </cell>
          <cell r="I152">
            <v>29666.631873651364</v>
          </cell>
          <cell r="K152">
            <v>90027910.461467594</v>
          </cell>
          <cell r="L152">
            <v>51009352.90300931</v>
          </cell>
          <cell r="M152">
            <v>42760240.314999565</v>
          </cell>
          <cell r="N152">
            <v>61515247.816187337</v>
          </cell>
          <cell r="O152">
            <v>245312751.49566382</v>
          </cell>
          <cell r="Q152">
            <v>1</v>
          </cell>
          <cell r="R152">
            <v>1</v>
          </cell>
          <cell r="S152">
            <v>1</v>
          </cell>
          <cell r="U152">
            <v>0</v>
          </cell>
          <cell r="V152">
            <v>0</v>
          </cell>
          <cell r="W152">
            <v>0</v>
          </cell>
          <cell r="Y152">
            <v>90027910.461467594</v>
          </cell>
          <cell r="Z152">
            <v>51009352.90300931</v>
          </cell>
          <cell r="AA152">
            <v>42760240.314999565</v>
          </cell>
          <cell r="AB152">
            <v>61515247.816187337</v>
          </cell>
          <cell r="AD152">
            <v>245312751.49566382</v>
          </cell>
          <cell r="AF152">
            <v>9944790.1524440851</v>
          </cell>
          <cell r="AG152">
            <v>29</v>
          </cell>
          <cell r="AH152">
            <v>22143431.630742028</v>
          </cell>
          <cell r="AI152">
            <v>32088221.783186115</v>
          </cell>
          <cell r="AK152">
            <v>0</v>
          </cell>
          <cell r="AL152">
            <v>73074390.30902788</v>
          </cell>
          <cell r="AM152">
            <v>73074390.30902788</v>
          </cell>
          <cell r="AO152">
            <v>0.28776125870003166</v>
          </cell>
          <cell r="AQ152">
            <v>9233747.0897754114</v>
          </cell>
          <cell r="AR152">
            <v>21027978.534063257</v>
          </cell>
          <cell r="AT152">
            <v>275574477.11950248</v>
          </cell>
          <cell r="AU152">
            <v>275574000</v>
          </cell>
        </row>
        <row r="153">
          <cell r="B153" t="str">
            <v>LIM366</v>
          </cell>
          <cell r="C153" t="str">
            <v xml:space="preserve"> Bela-Bela</v>
          </cell>
          <cell r="D153">
            <v>146</v>
          </cell>
          <cell r="E153" t="str">
            <v>B3</v>
          </cell>
          <cell r="F153" t="str">
            <v>B</v>
          </cell>
          <cell r="G153">
            <v>25511.774638406161</v>
          </cell>
          <cell r="H153">
            <v>0.60776562617687047</v>
          </cell>
          <cell r="I153">
            <v>15427.653789554151</v>
          </cell>
          <cell r="K153">
            <v>46817563.918675959</v>
          </cell>
          <cell r="L153">
            <v>26526591.895177566</v>
          </cell>
          <cell r="M153">
            <v>22236773.838956013</v>
          </cell>
          <cell r="N153">
            <v>31990013.228621975</v>
          </cell>
          <cell r="O153">
            <v>127570942.88143152</v>
          </cell>
          <cell r="Q153">
            <v>1</v>
          </cell>
          <cell r="R153">
            <v>1</v>
          </cell>
          <cell r="S153">
            <v>1</v>
          </cell>
          <cell r="U153">
            <v>0</v>
          </cell>
          <cell r="V153">
            <v>0</v>
          </cell>
          <cell r="W153">
            <v>0</v>
          </cell>
          <cell r="Y153">
            <v>46817563.918675959</v>
          </cell>
          <cell r="Z153">
            <v>26526591.895177566</v>
          </cell>
          <cell r="AA153">
            <v>22236773.838956013</v>
          </cell>
          <cell r="AB153">
            <v>31990013.228621975</v>
          </cell>
          <cell r="AD153">
            <v>127570942.88143152</v>
          </cell>
          <cell r="AF153">
            <v>9944790.1524440851</v>
          </cell>
          <cell r="AG153">
            <v>17</v>
          </cell>
          <cell r="AH153">
            <v>12980632.335262569</v>
          </cell>
          <cell r="AI153">
            <v>22925422.487706654</v>
          </cell>
          <cell r="AK153">
            <v>0</v>
          </cell>
          <cell r="AL153">
            <v>34035866.043009341</v>
          </cell>
          <cell r="AM153">
            <v>34035866.043009341</v>
          </cell>
          <cell r="AO153">
            <v>0.40134304466000204</v>
          </cell>
          <cell r="AQ153">
            <v>9200958.8613330666</v>
          </cell>
          <cell r="AR153">
            <v>13660058.105341345</v>
          </cell>
          <cell r="AT153">
            <v>150431959.84810594</v>
          </cell>
          <cell r="AU153">
            <v>150432000</v>
          </cell>
        </row>
        <row r="154">
          <cell r="B154" t="str">
            <v>LIM367</v>
          </cell>
          <cell r="C154" t="str">
            <v xml:space="preserve"> Mogalakwena</v>
          </cell>
          <cell r="D154">
            <v>147</v>
          </cell>
          <cell r="E154" t="str">
            <v>B2</v>
          </cell>
          <cell r="F154" t="str">
            <v>B</v>
          </cell>
          <cell r="G154">
            <v>87839.247890398852</v>
          </cell>
          <cell r="H154">
            <v>0.70145092704886047</v>
          </cell>
          <cell r="I154">
            <v>61306.847254674962</v>
          </cell>
          <cell r="K154">
            <v>186044960.50732267</v>
          </cell>
          <cell r="L154">
            <v>105412121.61539873</v>
          </cell>
          <cell r="M154">
            <v>88365121.215299577</v>
          </cell>
          <cell r="N154">
            <v>127122819.93325937</v>
          </cell>
          <cell r="O154">
            <v>506945023.27128041</v>
          </cell>
          <cell r="Q154">
            <v>1</v>
          </cell>
          <cell r="R154">
            <v>1</v>
          </cell>
          <cell r="S154">
            <v>1</v>
          </cell>
          <cell r="U154">
            <v>0</v>
          </cell>
          <cell r="V154">
            <v>0</v>
          </cell>
          <cell r="W154">
            <v>0</v>
          </cell>
          <cell r="Y154">
            <v>186044960.50732267</v>
          </cell>
          <cell r="Z154">
            <v>105412121.61539873</v>
          </cell>
          <cell r="AA154">
            <v>88365121.215299577</v>
          </cell>
          <cell r="AB154">
            <v>127122819.93325937</v>
          </cell>
          <cell r="AD154">
            <v>506945023.27128041</v>
          </cell>
          <cell r="AF154">
            <v>9944790.1524440851</v>
          </cell>
          <cell r="AG154">
            <v>64</v>
          </cell>
          <cell r="AH154">
            <v>48868262.909223787</v>
          </cell>
          <cell r="AI154">
            <v>58813053.061667874</v>
          </cell>
          <cell r="AK154">
            <v>0</v>
          </cell>
          <cell r="AL154">
            <v>117188432.27846441</v>
          </cell>
          <cell r="AM154">
            <v>117188432.27846441</v>
          </cell>
          <cell r="AO154">
            <v>0.83055876689251962</v>
          </cell>
          <cell r="AQ154">
            <v>48847696.828083195</v>
          </cell>
          <cell r="AR154">
            <v>97331879.807268947</v>
          </cell>
          <cell r="AT154">
            <v>653124599.90663254</v>
          </cell>
          <cell r="AU154">
            <v>653125000</v>
          </cell>
        </row>
        <row r="155">
          <cell r="B155" t="str">
            <v>LIM368</v>
          </cell>
          <cell r="C155" t="str">
            <v xml:space="preserve"> Modimolle-Mookgopong</v>
          </cell>
          <cell r="D155">
            <v>148</v>
          </cell>
          <cell r="E155" t="str">
            <v>B3</v>
          </cell>
          <cell r="F155" t="str">
            <v>B</v>
          </cell>
          <cell r="G155">
            <v>30479.650379151939</v>
          </cell>
          <cell r="H155">
            <v>0.6045687390844201</v>
          </cell>
          <cell r="I155">
            <v>18334.908578470568</v>
          </cell>
          <cell r="K155">
            <v>55640071.136210859</v>
          </cell>
          <cell r="L155">
            <v>31525379.29168389</v>
          </cell>
          <cell r="M155">
            <v>26427169.093815073</v>
          </cell>
          <cell r="N155">
            <v>38018351.719039865</v>
          </cell>
          <cell r="O155">
            <v>151610971.24074969</v>
          </cell>
          <cell r="Q155">
            <v>1</v>
          </cell>
          <cell r="R155">
            <v>1</v>
          </cell>
          <cell r="S155">
            <v>1</v>
          </cell>
          <cell r="U155">
            <v>0</v>
          </cell>
          <cell r="V155">
            <v>0</v>
          </cell>
          <cell r="W155">
            <v>0</v>
          </cell>
          <cell r="Y155">
            <v>55640071.136210859</v>
          </cell>
          <cell r="Z155">
            <v>31525379.29168389</v>
          </cell>
          <cell r="AA155">
            <v>26427169.093815073</v>
          </cell>
          <cell r="AB155">
            <v>38018351.719039865</v>
          </cell>
          <cell r="AD155">
            <v>151610971.24074969</v>
          </cell>
          <cell r="AF155">
            <v>9944790.1524440851</v>
          </cell>
          <cell r="AG155">
            <v>28</v>
          </cell>
          <cell r="AH155">
            <v>21379865.022785407</v>
          </cell>
          <cell r="AI155">
            <v>31324655.17522949</v>
          </cell>
          <cell r="AK155">
            <v>0</v>
          </cell>
          <cell r="AL155">
            <v>40663627.366041422</v>
          </cell>
          <cell r="AM155">
            <v>40663627.366041422</v>
          </cell>
          <cell r="AO155">
            <v>0.31905127970087821</v>
          </cell>
          <cell r="AQ155">
            <v>9994171.3198457062</v>
          </cell>
          <cell r="AR155">
            <v>12973782.348415168</v>
          </cell>
          <cell r="AT155">
            <v>174578924.90901056</v>
          </cell>
          <cell r="AU155">
            <v>174579000</v>
          </cell>
        </row>
        <row r="156">
          <cell r="B156" t="str">
            <v>DC36</v>
          </cell>
          <cell r="C156" t="str">
            <v xml:space="preserve"> Waterberg District Municipality</v>
          </cell>
          <cell r="D156">
            <v>149</v>
          </cell>
          <cell r="E156" t="str">
            <v>C1</v>
          </cell>
          <cell r="F156" t="str">
            <v>C</v>
          </cell>
          <cell r="G156">
            <v>240872.47562903576</v>
          </cell>
          <cell r="H156">
            <v>0</v>
          </cell>
          <cell r="I156">
            <v>0</v>
          </cell>
          <cell r="K156">
            <v>0</v>
          </cell>
          <cell r="L156">
            <v>0</v>
          </cell>
          <cell r="M156">
            <v>0</v>
          </cell>
          <cell r="N156">
            <v>0</v>
          </cell>
          <cell r="O156">
            <v>0</v>
          </cell>
          <cell r="Q156">
            <v>0</v>
          </cell>
          <cell r="R156">
            <v>0</v>
          </cell>
          <cell r="S156">
            <v>0</v>
          </cell>
          <cell r="U156">
            <v>0</v>
          </cell>
          <cell r="V156">
            <v>0</v>
          </cell>
          <cell r="W156">
            <v>0</v>
          </cell>
          <cell r="Y156">
            <v>0</v>
          </cell>
          <cell r="Z156">
            <v>0</v>
          </cell>
          <cell r="AA156">
            <v>0</v>
          </cell>
          <cell r="AB156">
            <v>0</v>
          </cell>
          <cell r="AD156">
            <v>0</v>
          </cell>
          <cell r="AF156">
            <v>9944790.1524440851</v>
          </cell>
          <cell r="AG156">
            <v>35</v>
          </cell>
          <cell r="AH156">
            <v>26724831.278481759</v>
          </cell>
          <cell r="AI156">
            <v>36669621.430925846</v>
          </cell>
          <cell r="AK156">
            <v>40243160.556991778</v>
          </cell>
          <cell r="AL156">
            <v>0</v>
          </cell>
          <cell r="AM156">
            <v>40243160.556991778</v>
          </cell>
          <cell r="AO156">
            <v>0.61060152383359967</v>
          </cell>
          <cell r="AQ156">
            <v>22390526.724124543</v>
          </cell>
          <cell r="AR156">
            <v>24572535.159979392</v>
          </cell>
          <cell r="AT156">
            <v>46963061.884103939</v>
          </cell>
          <cell r="AU156">
            <v>46963000</v>
          </cell>
        </row>
        <row r="157">
          <cell r="B157" t="str">
            <v>LIM471</v>
          </cell>
          <cell r="C157" t="str">
            <v xml:space="preserve"> Ephraim Mogale</v>
          </cell>
          <cell r="D157">
            <v>150</v>
          </cell>
          <cell r="E157" t="str">
            <v>B4</v>
          </cell>
          <cell r="F157" t="str">
            <v>B</v>
          </cell>
          <cell r="G157">
            <v>37799.622817848307</v>
          </cell>
          <cell r="H157">
            <v>0.78158197580389133</v>
          </cell>
          <cell r="I157">
            <v>29395.786367182656</v>
          </cell>
          <cell r="K157">
            <v>89205988.542285651</v>
          </cell>
          <cell r="L157">
            <v>50543656.153863773</v>
          </cell>
          <cell r="M157">
            <v>42369854.948903263</v>
          </cell>
          <cell r="N157">
            <v>60953636.086170867</v>
          </cell>
          <cell r="O157">
            <v>243073135.73122352</v>
          </cell>
          <cell r="Q157">
            <v>0</v>
          </cell>
          <cell r="R157">
            <v>0</v>
          </cell>
          <cell r="S157">
            <v>1</v>
          </cell>
          <cell r="U157">
            <v>-89205988.542285651</v>
          </cell>
          <cell r="V157">
            <v>-50543656.153863773</v>
          </cell>
          <cell r="W157">
            <v>0</v>
          </cell>
          <cell r="Y157">
            <v>0</v>
          </cell>
          <cell r="Z157">
            <v>0</v>
          </cell>
          <cell r="AA157">
            <v>42369854.948903263</v>
          </cell>
          <cell r="AB157">
            <v>60953636.086170867</v>
          </cell>
          <cell r="AD157">
            <v>103323491.03507413</v>
          </cell>
          <cell r="AF157">
            <v>9944790.1524440851</v>
          </cell>
          <cell r="AG157">
            <v>32</v>
          </cell>
          <cell r="AH157">
            <v>24434131.454611894</v>
          </cell>
          <cell r="AI157">
            <v>34378921.607055977</v>
          </cell>
          <cell r="AK157">
            <v>0</v>
          </cell>
          <cell r="AL157">
            <v>50429376.902999349</v>
          </cell>
          <cell r="AM157">
            <v>50429376.902999349</v>
          </cell>
          <cell r="AO157">
            <v>1</v>
          </cell>
          <cell r="AQ157">
            <v>34378921.607055977</v>
          </cell>
          <cell r="AR157">
            <v>50429376.902999349</v>
          </cell>
          <cell r="AT157">
            <v>188131789.54512948</v>
          </cell>
          <cell r="AU157">
            <v>188132000</v>
          </cell>
        </row>
        <row r="158">
          <cell r="B158" t="str">
            <v>LIM472</v>
          </cell>
          <cell r="C158" t="str">
            <v xml:space="preserve"> Elias Motsoaledi</v>
          </cell>
          <cell r="D158">
            <v>151</v>
          </cell>
          <cell r="E158" t="str">
            <v>B4</v>
          </cell>
          <cell r="F158" t="str">
            <v>B</v>
          </cell>
          <cell r="G158">
            <v>74887.782876623227</v>
          </cell>
          <cell r="H158">
            <v>0.73377815087335219</v>
          </cell>
          <cell r="I158">
            <v>54676.26374800261</v>
          </cell>
          <cell r="K158">
            <v>165923445.50729474</v>
          </cell>
          <cell r="L158">
            <v>94011374.288058341</v>
          </cell>
          <cell r="M158">
            <v>78808075.933533102</v>
          </cell>
          <cell r="N158">
            <v>113373972.76665068</v>
          </cell>
          <cell r="O158">
            <v>452116868.49553686</v>
          </cell>
          <cell r="Q158">
            <v>0</v>
          </cell>
          <cell r="R158">
            <v>0</v>
          </cell>
          <cell r="S158">
            <v>1</v>
          </cell>
          <cell r="U158">
            <v>-165923445.50729474</v>
          </cell>
          <cell r="V158">
            <v>-94011374.288058341</v>
          </cell>
          <cell r="W158">
            <v>0</v>
          </cell>
          <cell r="Y158">
            <v>0</v>
          </cell>
          <cell r="Z158">
            <v>0</v>
          </cell>
          <cell r="AA158">
            <v>78808075.933533102</v>
          </cell>
          <cell r="AB158">
            <v>113373972.76665068</v>
          </cell>
          <cell r="AD158">
            <v>192182048.70018378</v>
          </cell>
          <cell r="AF158">
            <v>9944790.1524440851</v>
          </cell>
          <cell r="AG158">
            <v>61</v>
          </cell>
          <cell r="AH158">
            <v>46577563.085353926</v>
          </cell>
          <cell r="AI158">
            <v>56522353.237798013</v>
          </cell>
          <cell r="AK158">
            <v>0</v>
          </cell>
          <cell r="AL158">
            <v>99909574.397446021</v>
          </cell>
          <cell r="AM158">
            <v>99909574.397446021</v>
          </cell>
          <cell r="AO158">
            <v>1</v>
          </cell>
          <cell r="AQ158">
            <v>56522353.237798013</v>
          </cell>
          <cell r="AR158">
            <v>99909574.397446021</v>
          </cell>
          <cell r="AT158">
            <v>348613976.33542782</v>
          </cell>
          <cell r="AU158">
            <v>348614000</v>
          </cell>
        </row>
        <row r="159">
          <cell r="B159" t="str">
            <v>LIM473</v>
          </cell>
          <cell r="C159" t="str">
            <v xml:space="preserve"> Makhuduthamaga</v>
          </cell>
          <cell r="D159">
            <v>152</v>
          </cell>
          <cell r="E159" t="str">
            <v>B4</v>
          </cell>
          <cell r="F159" t="str">
            <v>B</v>
          </cell>
          <cell r="G159">
            <v>69032.665685568019</v>
          </cell>
          <cell r="H159">
            <v>0.76811323631795125</v>
          </cell>
          <cell r="I159">
            <v>52759.779730139846</v>
          </cell>
          <cell r="K159">
            <v>160107583.01586637</v>
          </cell>
          <cell r="L159">
            <v>90716136.391943663</v>
          </cell>
          <cell r="M159">
            <v>76045736.160259038</v>
          </cell>
          <cell r="N159">
            <v>109400047.11857946</v>
          </cell>
          <cell r="O159">
            <v>436269502.68664855</v>
          </cell>
          <cell r="Q159">
            <v>0</v>
          </cell>
          <cell r="R159">
            <v>0</v>
          </cell>
          <cell r="S159">
            <v>1</v>
          </cell>
          <cell r="U159">
            <v>-160107583.01586637</v>
          </cell>
          <cell r="V159">
            <v>-90716136.391943663</v>
          </cell>
          <cell r="W159">
            <v>0</v>
          </cell>
          <cell r="Y159">
            <v>0</v>
          </cell>
          <cell r="Z159">
            <v>0</v>
          </cell>
          <cell r="AA159">
            <v>76045736.160259038</v>
          </cell>
          <cell r="AB159">
            <v>109400047.11857946</v>
          </cell>
          <cell r="AD159">
            <v>185445783.27883852</v>
          </cell>
          <cell r="AF159">
            <v>9944790.1524440851</v>
          </cell>
          <cell r="AG159">
            <v>62</v>
          </cell>
          <cell r="AH159">
            <v>47341129.693310544</v>
          </cell>
          <cell r="AI159">
            <v>57285919.845754631</v>
          </cell>
          <cell r="AK159">
            <v>0</v>
          </cell>
          <cell r="AL159">
            <v>92098123.128161594</v>
          </cell>
          <cell r="AM159">
            <v>92098123.128161594</v>
          </cell>
          <cell r="AO159">
            <v>1</v>
          </cell>
          <cell r="AQ159">
            <v>57285919.845754631</v>
          </cell>
          <cell r="AR159">
            <v>92098123.128161594</v>
          </cell>
          <cell r="AT159">
            <v>334829826.25275475</v>
          </cell>
          <cell r="AU159">
            <v>334830000</v>
          </cell>
        </row>
        <row r="160">
          <cell r="B160" t="str">
            <v>LIM476</v>
          </cell>
          <cell r="C160" t="str">
            <v>Tubatse Fetagomo</v>
          </cell>
          <cell r="D160">
            <v>153</v>
          </cell>
          <cell r="E160" t="str">
            <v>B4</v>
          </cell>
          <cell r="F160" t="str">
            <v>B</v>
          </cell>
          <cell r="G160">
            <v>149645.18408912281</v>
          </cell>
          <cell r="H160">
            <v>0.66387940576184956</v>
          </cell>
          <cell r="I160">
            <v>98849.624108768388</v>
          </cell>
          <cell r="K160">
            <v>299974231.86815625</v>
          </cell>
          <cell r="L160">
            <v>169963863.17020032</v>
          </cell>
          <cell r="M160">
            <v>142477706.93822524</v>
          </cell>
          <cell r="N160">
            <v>204969649.04831427</v>
          </cell>
          <cell r="O160">
            <v>817385451.02489614</v>
          </cell>
          <cell r="Q160">
            <v>0</v>
          </cell>
          <cell r="R160">
            <v>0</v>
          </cell>
          <cell r="S160">
            <v>1</v>
          </cell>
          <cell r="U160">
            <v>-299974231.86815625</v>
          </cell>
          <cell r="V160">
            <v>-169963863.17020032</v>
          </cell>
          <cell r="W160">
            <v>0</v>
          </cell>
          <cell r="Y160">
            <v>0</v>
          </cell>
          <cell r="Z160">
            <v>0</v>
          </cell>
          <cell r="AA160">
            <v>142477706.93822524</v>
          </cell>
          <cell r="AB160">
            <v>204969649.04831427</v>
          </cell>
          <cell r="AD160">
            <v>347447355.98653948</v>
          </cell>
          <cell r="AF160">
            <v>9944790.1524440851</v>
          </cell>
          <cell r="AG160">
            <v>77</v>
          </cell>
          <cell r="AH160">
            <v>58794628.812659867</v>
          </cell>
          <cell r="AI160">
            <v>68739418.965103954</v>
          </cell>
          <cell r="AK160">
            <v>0</v>
          </cell>
          <cell r="AL160">
            <v>199645203.51207754</v>
          </cell>
          <cell r="AM160">
            <v>199645203.51207754</v>
          </cell>
          <cell r="AO160">
            <v>0.93485368507361688</v>
          </cell>
          <cell r="AQ160">
            <v>64261299.129346699</v>
          </cell>
          <cell r="AR160">
            <v>186639054.21053788</v>
          </cell>
          <cell r="AT160">
            <v>598347709.32642412</v>
          </cell>
          <cell r="AU160">
            <v>598348000</v>
          </cell>
        </row>
        <row r="161">
          <cell r="B161" t="str">
            <v>DC47</v>
          </cell>
          <cell r="C161" t="str">
            <v xml:space="preserve"> Sekhukhune District Municipality</v>
          </cell>
          <cell r="D161">
            <v>154</v>
          </cell>
          <cell r="E161" t="str">
            <v>C2</v>
          </cell>
          <cell r="F161" t="str">
            <v>C</v>
          </cell>
          <cell r="G161">
            <v>331365.25546916237</v>
          </cell>
          <cell r="H161">
            <v>0</v>
          </cell>
          <cell r="I161">
            <v>0</v>
          </cell>
          <cell r="K161">
            <v>0</v>
          </cell>
          <cell r="L161">
            <v>0</v>
          </cell>
          <cell r="M161">
            <v>0</v>
          </cell>
          <cell r="N161">
            <v>0</v>
          </cell>
          <cell r="O161">
            <v>0</v>
          </cell>
          <cell r="Q161">
            <v>1</v>
          </cell>
          <cell r="R161">
            <v>1</v>
          </cell>
          <cell r="S161">
            <v>0</v>
          </cell>
          <cell r="U161">
            <v>-715211248.93360305</v>
          </cell>
          <cell r="V161">
            <v>-405235030.00406611</v>
          </cell>
          <cell r="W161">
            <v>0</v>
          </cell>
          <cell r="Y161">
            <v>715211248.93360305</v>
          </cell>
          <cell r="Z161">
            <v>405235030.00406611</v>
          </cell>
          <cell r="AA161">
            <v>0</v>
          </cell>
          <cell r="AB161">
            <v>0</v>
          </cell>
          <cell r="AD161">
            <v>1120446278.9376693</v>
          </cell>
          <cell r="AF161">
            <v>9944790.1524440851</v>
          </cell>
          <cell r="AG161">
            <v>51</v>
          </cell>
          <cell r="AH161">
            <v>38941897.005787708</v>
          </cell>
          <cell r="AI161">
            <v>48886687.158231795</v>
          </cell>
          <cell r="AK161">
            <v>55362013.214790992</v>
          </cell>
          <cell r="AL161">
            <v>0</v>
          </cell>
          <cell r="AM161">
            <v>55362013.214790992</v>
          </cell>
          <cell r="AO161">
            <v>0.78664968327372276</v>
          </cell>
          <cell r="AQ161">
            <v>38456696.969324611</v>
          </cell>
          <cell r="AR161">
            <v>43550510.160810985</v>
          </cell>
          <cell r="AT161">
            <v>1202453486.0678048</v>
          </cell>
          <cell r="AU161">
            <v>1202453000</v>
          </cell>
        </row>
        <row r="162">
          <cell r="G162">
            <v>0</v>
          </cell>
        </row>
        <row r="163">
          <cell r="B163" t="str">
            <v>MP301</v>
          </cell>
          <cell r="C163" t="str">
            <v xml:space="preserve"> Chief Albert Luthuli</v>
          </cell>
          <cell r="D163">
            <v>155</v>
          </cell>
          <cell r="E163" t="str">
            <v>B4</v>
          </cell>
          <cell r="F163" t="str">
            <v>B</v>
          </cell>
          <cell r="G163">
            <v>59140.73231380713</v>
          </cell>
          <cell r="H163">
            <v>0.7191521797696393</v>
          </cell>
          <cell r="I163">
            <v>42318.530623863902</v>
          </cell>
          <cell r="K163">
            <v>128422023.17041048</v>
          </cell>
          <cell r="L163">
            <v>72763260.491552234</v>
          </cell>
          <cell r="M163">
            <v>60996157.129021928</v>
          </cell>
          <cell r="N163">
            <v>87749593.874725729</v>
          </cell>
          <cell r="O163">
            <v>349931034.66571033</v>
          </cell>
          <cell r="Q163">
            <v>1</v>
          </cell>
          <cell r="R163">
            <v>1</v>
          </cell>
          <cell r="S163">
            <v>1</v>
          </cell>
          <cell r="U163">
            <v>0</v>
          </cell>
          <cell r="V163">
            <v>0</v>
          </cell>
          <cell r="W163">
            <v>0</v>
          </cell>
          <cell r="Y163">
            <v>128422023.17041048</v>
          </cell>
          <cell r="Z163">
            <v>72763260.491552234</v>
          </cell>
          <cell r="AA163">
            <v>60996157.129021928</v>
          </cell>
          <cell r="AB163">
            <v>87749593.874725729</v>
          </cell>
          <cell r="AD163">
            <v>349931034.66571033</v>
          </cell>
          <cell r="AF163">
            <v>9944790.1524440851</v>
          </cell>
          <cell r="AG163">
            <v>49</v>
          </cell>
          <cell r="AH163">
            <v>37414763.789874464</v>
          </cell>
          <cell r="AI163">
            <v>47359553.942318551</v>
          </cell>
          <cell r="AK163">
            <v>0</v>
          </cell>
          <cell r="AL163">
            <v>78901059.265705749</v>
          </cell>
          <cell r="AM163">
            <v>78901059.265705749</v>
          </cell>
          <cell r="AO163">
            <v>0.87314975984658427</v>
          </cell>
          <cell r="AQ163">
            <v>41351983.151176795</v>
          </cell>
          <cell r="AR163">
            <v>68892440.949492082</v>
          </cell>
          <cell r="AT163">
            <v>460175458.76637924</v>
          </cell>
          <cell r="AU163">
            <v>460175000</v>
          </cell>
        </row>
        <row r="164">
          <cell r="B164" t="str">
            <v>MP302</v>
          </cell>
          <cell r="C164" t="str">
            <v xml:space="preserve"> Msukaligwa</v>
          </cell>
          <cell r="D164">
            <v>156</v>
          </cell>
          <cell r="E164" t="str">
            <v>B2</v>
          </cell>
          <cell r="F164" t="str">
            <v>B</v>
          </cell>
          <cell r="G164">
            <v>61288.493058671615</v>
          </cell>
          <cell r="H164">
            <v>0.57170057003919839</v>
          </cell>
          <cell r="I164">
            <v>34863.473086393584</v>
          </cell>
          <cell r="K164">
            <v>105798516.2173153</v>
          </cell>
          <cell r="L164">
            <v>59944897.339960039</v>
          </cell>
          <cell r="M164">
            <v>50250749.520162009</v>
          </cell>
          <cell r="N164">
            <v>72291158.48999536</v>
          </cell>
          <cell r="O164">
            <v>288285321.56743276</v>
          </cell>
          <cell r="Q164">
            <v>1</v>
          </cell>
          <cell r="R164">
            <v>1</v>
          </cell>
          <cell r="S164">
            <v>1</v>
          </cell>
          <cell r="U164">
            <v>0</v>
          </cell>
          <cell r="V164">
            <v>0</v>
          </cell>
          <cell r="W164">
            <v>0</v>
          </cell>
          <cell r="Y164">
            <v>105798516.2173153</v>
          </cell>
          <cell r="Z164">
            <v>59944897.339960039</v>
          </cell>
          <cell r="AA164">
            <v>50250749.520162009</v>
          </cell>
          <cell r="AB164">
            <v>72291158.48999536</v>
          </cell>
          <cell r="AD164">
            <v>288285321.56743276</v>
          </cell>
          <cell r="AF164">
            <v>9944790.1524440851</v>
          </cell>
          <cell r="AG164">
            <v>38</v>
          </cell>
          <cell r="AH164">
            <v>29015531.102351625</v>
          </cell>
          <cell r="AI164">
            <v>38960321.254795708</v>
          </cell>
          <cell r="AK164">
            <v>0</v>
          </cell>
          <cell r="AL164">
            <v>81766438.018879324</v>
          </cell>
          <cell r="AM164">
            <v>81766438.018879324</v>
          </cell>
          <cell r="AO164">
            <v>0.20511609299755706</v>
          </cell>
          <cell r="AQ164">
            <v>7991388.8777133757</v>
          </cell>
          <cell r="AR164">
            <v>16771612.304759437</v>
          </cell>
          <cell r="AT164">
            <v>313048322.74990559</v>
          </cell>
          <cell r="AU164">
            <v>313048000</v>
          </cell>
        </row>
        <row r="165">
          <cell r="B165" t="str">
            <v>MP303</v>
          </cell>
          <cell r="C165" t="str">
            <v xml:space="preserve"> Mkhondo</v>
          </cell>
          <cell r="D165">
            <v>157</v>
          </cell>
          <cell r="E165" t="str">
            <v>B3</v>
          </cell>
          <cell r="F165" t="str">
            <v>B</v>
          </cell>
          <cell r="G165">
            <v>53786.889251005385</v>
          </cell>
          <cell r="H165">
            <v>0.68982410162268915</v>
          </cell>
          <cell r="I165">
            <v>36917.975093870598</v>
          </cell>
          <cell r="K165">
            <v>112033215.30819261</v>
          </cell>
          <cell r="L165">
            <v>63477445.907848328</v>
          </cell>
          <cell r="M165">
            <v>53212022.641476184</v>
          </cell>
          <cell r="N165">
            <v>76551271.355758578</v>
          </cell>
          <cell r="O165">
            <v>305273955.21327567</v>
          </cell>
          <cell r="Q165">
            <v>1</v>
          </cell>
          <cell r="R165">
            <v>1</v>
          </cell>
          <cell r="S165">
            <v>1</v>
          </cell>
          <cell r="U165">
            <v>0</v>
          </cell>
          <cell r="V165">
            <v>0</v>
          </cell>
          <cell r="W165">
            <v>0</v>
          </cell>
          <cell r="Y165">
            <v>112033215.30819261</v>
          </cell>
          <cell r="Z165">
            <v>63477445.907848328</v>
          </cell>
          <cell r="AA165">
            <v>53212022.641476184</v>
          </cell>
          <cell r="AB165">
            <v>76551271.355758578</v>
          </cell>
          <cell r="AD165">
            <v>305273955.21327567</v>
          </cell>
          <cell r="AF165">
            <v>9944790.1524440851</v>
          </cell>
          <cell r="AG165">
            <v>38</v>
          </cell>
          <cell r="AH165">
            <v>29015531.102351625</v>
          </cell>
          <cell r="AI165">
            <v>38960321.254795708</v>
          </cell>
          <cell r="AK165">
            <v>0</v>
          </cell>
          <cell r="AL165">
            <v>71758369.747490436</v>
          </cell>
          <cell r="AM165">
            <v>71758369.747490436</v>
          </cell>
          <cell r="AO165">
            <v>0.646345205410646</v>
          </cell>
          <cell r="AQ165">
            <v>25181816.844295688</v>
          </cell>
          <cell r="AR165">
            <v>46380678.234374791</v>
          </cell>
          <cell r="AT165">
            <v>376836450.29194617</v>
          </cell>
          <cell r="AU165">
            <v>376836000</v>
          </cell>
        </row>
        <row r="166">
          <cell r="B166" t="str">
            <v>MP304</v>
          </cell>
          <cell r="C166" t="str">
            <v xml:space="preserve"> Dr Pixley ka Isaka Seme</v>
          </cell>
          <cell r="D166">
            <v>158</v>
          </cell>
          <cell r="E166" t="str">
            <v>B3</v>
          </cell>
          <cell r="F166" t="str">
            <v>B</v>
          </cell>
          <cell r="G166">
            <v>24328.878448271291</v>
          </cell>
          <cell r="H166">
            <v>0.67574935612573273</v>
          </cell>
          <cell r="I166">
            <v>16358.022826947137</v>
          </cell>
          <cell r="K166">
            <v>49640910.389258251</v>
          </cell>
          <cell r="L166">
            <v>28126285.542927362</v>
          </cell>
          <cell r="M166">
            <v>23577768.792140849</v>
          </cell>
          <cell r="N166">
            <v>33919180.049428754</v>
          </cell>
          <cell r="O166">
            <v>135264144.77375522</v>
          </cell>
          <cell r="Q166">
            <v>1</v>
          </cell>
          <cell r="R166">
            <v>1</v>
          </cell>
          <cell r="S166">
            <v>1</v>
          </cell>
          <cell r="U166">
            <v>0</v>
          </cell>
          <cell r="V166">
            <v>0</v>
          </cell>
          <cell r="W166">
            <v>0</v>
          </cell>
          <cell r="Y166">
            <v>49640910.389258251</v>
          </cell>
          <cell r="Z166">
            <v>28126285.542927362</v>
          </cell>
          <cell r="AA166">
            <v>23577768.792140849</v>
          </cell>
          <cell r="AB166">
            <v>33919180.049428754</v>
          </cell>
          <cell r="AD166">
            <v>135264144.77375522</v>
          </cell>
          <cell r="AF166">
            <v>9944790.1524440851</v>
          </cell>
          <cell r="AG166">
            <v>21</v>
          </cell>
          <cell r="AH166">
            <v>16034898.767089056</v>
          </cell>
          <cell r="AI166">
            <v>25979688.919533141</v>
          </cell>
          <cell r="AK166">
            <v>0</v>
          </cell>
          <cell r="AL166">
            <v>32457736.068091538</v>
          </cell>
          <cell r="AM166">
            <v>32457736.068091538</v>
          </cell>
          <cell r="AO166">
            <v>0.6903997156041628</v>
          </cell>
          <cell r="AQ166">
            <v>17936369.841530301</v>
          </cell>
          <cell r="AR166">
            <v>22408811.750565376</v>
          </cell>
          <cell r="AT166">
            <v>175609326.3658509</v>
          </cell>
          <cell r="AU166">
            <v>175609000</v>
          </cell>
        </row>
        <row r="167">
          <cell r="B167" t="str">
            <v>MP305</v>
          </cell>
          <cell r="C167" t="str">
            <v xml:space="preserve"> Lekwa</v>
          </cell>
          <cell r="D167">
            <v>159</v>
          </cell>
          <cell r="E167" t="str">
            <v>B3</v>
          </cell>
          <cell r="F167" t="str">
            <v>B</v>
          </cell>
          <cell r="G167">
            <v>42607.204938747724</v>
          </cell>
          <cell r="H167">
            <v>0.5442142494593657</v>
          </cell>
          <cell r="I167">
            <v>23071.510817015464</v>
          </cell>
          <cell r="K167">
            <v>70014011.664391965</v>
          </cell>
          <cell r="L167">
            <v>39669580.365001857</v>
          </cell>
          <cell r="M167">
            <v>33254309.12303526</v>
          </cell>
          <cell r="N167">
            <v>47839933.81678997</v>
          </cell>
          <cell r="O167">
            <v>190777834.96921903</v>
          </cell>
          <cell r="Q167">
            <v>1</v>
          </cell>
          <cell r="R167">
            <v>1</v>
          </cell>
          <cell r="S167">
            <v>1</v>
          </cell>
          <cell r="U167">
            <v>0</v>
          </cell>
          <cell r="V167">
            <v>0</v>
          </cell>
          <cell r="W167">
            <v>0</v>
          </cell>
          <cell r="Y167">
            <v>70014011.664391965</v>
          </cell>
          <cell r="Z167">
            <v>39669580.365001857</v>
          </cell>
          <cell r="AA167">
            <v>33254309.12303526</v>
          </cell>
          <cell r="AB167">
            <v>47839933.81678997</v>
          </cell>
          <cell r="AD167">
            <v>190777834.96921903</v>
          </cell>
          <cell r="AF167">
            <v>9944790.1524440851</v>
          </cell>
          <cell r="AG167">
            <v>30</v>
          </cell>
          <cell r="AH167">
            <v>22906998.23869865</v>
          </cell>
          <cell r="AI167">
            <v>32851788.391142733</v>
          </cell>
          <cell r="AK167">
            <v>0</v>
          </cell>
          <cell r="AL167">
            <v>56843286.690810256</v>
          </cell>
          <cell r="AM167">
            <v>56843286.690810256</v>
          </cell>
          <cell r="AO167">
            <v>0.18810136330901217</v>
          </cell>
          <cell r="AQ167">
            <v>6179466.1835131273</v>
          </cell>
          <cell r="AR167">
            <v>10692299.721506435</v>
          </cell>
          <cell r="AT167">
            <v>207649600.87423858</v>
          </cell>
          <cell r="AU167">
            <v>207650000</v>
          </cell>
        </row>
        <row r="168">
          <cell r="B168" t="str">
            <v>MP306</v>
          </cell>
          <cell r="C168" t="str">
            <v xml:space="preserve"> Dipaleseng</v>
          </cell>
          <cell r="D168">
            <v>160</v>
          </cell>
          <cell r="E168" t="str">
            <v>B3</v>
          </cell>
          <cell r="F168" t="str">
            <v>B</v>
          </cell>
          <cell r="G168">
            <v>17310.705878494024</v>
          </cell>
          <cell r="H168">
            <v>0.6072016391895394</v>
          </cell>
          <cell r="I168">
            <v>10458.533540024819</v>
          </cell>
          <cell r="K168">
            <v>31738012.090811815</v>
          </cell>
          <cell r="L168">
            <v>17982595.073925532</v>
          </cell>
          <cell r="M168">
            <v>15074492.089920618</v>
          </cell>
          <cell r="N168">
            <v>21686293.38337319</v>
          </cell>
          <cell r="O168">
            <v>86481392.638031155</v>
          </cell>
          <cell r="Q168">
            <v>1</v>
          </cell>
          <cell r="R168">
            <v>1</v>
          </cell>
          <cell r="S168">
            <v>1</v>
          </cell>
          <cell r="U168">
            <v>0</v>
          </cell>
          <cell r="V168">
            <v>0</v>
          </cell>
          <cell r="W168">
            <v>0</v>
          </cell>
          <cell r="Y168">
            <v>31738012.090811815</v>
          </cell>
          <cell r="Z168">
            <v>17982595.073925532</v>
          </cell>
          <cell r="AA168">
            <v>15074492.089920618</v>
          </cell>
          <cell r="AB168">
            <v>21686293.38337319</v>
          </cell>
          <cell r="AD168">
            <v>86481392.638031155</v>
          </cell>
          <cell r="AF168">
            <v>9944790.1524440851</v>
          </cell>
          <cell r="AG168">
            <v>12</v>
          </cell>
          <cell r="AH168">
            <v>9162799.2954794597</v>
          </cell>
          <cell r="AI168">
            <v>19107589.447923545</v>
          </cell>
          <cell r="AK168">
            <v>0</v>
          </cell>
          <cell r="AL168">
            <v>23094624.922853507</v>
          </cell>
          <cell r="AM168">
            <v>23094624.922853507</v>
          </cell>
          <cell r="AO168">
            <v>0.61359335239810386</v>
          </cell>
          <cell r="AQ168">
            <v>11724289.865598042</v>
          </cell>
          <cell r="AR168">
            <v>14170708.328790484</v>
          </cell>
          <cell r="AT168">
            <v>112376390.83241968</v>
          </cell>
          <cell r="AU168">
            <v>112376000</v>
          </cell>
        </row>
        <row r="169">
          <cell r="B169" t="str">
            <v>MP307</v>
          </cell>
          <cell r="C169" t="str">
            <v xml:space="preserve"> Govan Mbeki</v>
          </cell>
          <cell r="D169">
            <v>161</v>
          </cell>
          <cell r="E169" t="str">
            <v>B1</v>
          </cell>
          <cell r="F169" t="str">
            <v>B</v>
          </cell>
          <cell r="G169">
            <v>131729.32881321106</v>
          </cell>
          <cell r="H169">
            <v>0.51096512640699687</v>
          </cell>
          <cell r="I169">
            <v>66972.547682808479</v>
          </cell>
          <cell r="K169">
            <v>203238390.92496729</v>
          </cell>
          <cell r="L169">
            <v>115153831.21735981</v>
          </cell>
          <cell r="M169">
            <v>96531424.45092088</v>
          </cell>
          <cell r="N169">
            <v>138870933.68521038</v>
          </cell>
          <cell r="O169">
            <v>553794580.27845836</v>
          </cell>
          <cell r="Q169">
            <v>1</v>
          </cell>
          <cell r="R169">
            <v>1</v>
          </cell>
          <cell r="S169">
            <v>1</v>
          </cell>
          <cell r="U169">
            <v>0</v>
          </cell>
          <cell r="V169">
            <v>0</v>
          </cell>
          <cell r="W169">
            <v>0</v>
          </cell>
          <cell r="Y169">
            <v>203238390.92496729</v>
          </cell>
          <cell r="Z169">
            <v>115153831.21735981</v>
          </cell>
          <cell r="AA169">
            <v>96531424.45092088</v>
          </cell>
          <cell r="AB169">
            <v>138870933.68521038</v>
          </cell>
          <cell r="AD169">
            <v>553794580.27845836</v>
          </cell>
          <cell r="AF169">
            <v>9944790.1524440851</v>
          </cell>
          <cell r="AG169">
            <v>63</v>
          </cell>
          <cell r="AH169">
            <v>48104696.301267169</v>
          </cell>
          <cell r="AI169">
            <v>58049486.453711256</v>
          </cell>
          <cell r="AK169">
            <v>0</v>
          </cell>
          <cell r="AL169">
            <v>175743234.36803803</v>
          </cell>
          <cell r="AM169">
            <v>175743234.36803803</v>
          </cell>
          <cell r="AO169">
            <v>0</v>
          </cell>
          <cell r="AQ169">
            <v>0</v>
          </cell>
          <cell r="AR169">
            <v>0</v>
          </cell>
          <cell r="AT169">
            <v>553794580.27845836</v>
          </cell>
          <cell r="AU169">
            <v>553795000</v>
          </cell>
        </row>
        <row r="170">
          <cell r="B170" t="str">
            <v>DC30</v>
          </cell>
          <cell r="C170" t="str">
            <v xml:space="preserve"> Gert Sibande District Municipality</v>
          </cell>
          <cell r="D170">
            <v>162</v>
          </cell>
          <cell r="E170" t="str">
            <v>C1</v>
          </cell>
          <cell r="F170" t="str">
            <v>C</v>
          </cell>
          <cell r="G170">
            <v>390192.23270220822</v>
          </cell>
          <cell r="H170">
            <v>0</v>
          </cell>
          <cell r="I170">
            <v>0</v>
          </cell>
          <cell r="K170">
            <v>0</v>
          </cell>
          <cell r="L170">
            <v>0</v>
          </cell>
          <cell r="M170">
            <v>0</v>
          </cell>
          <cell r="N170">
            <v>0</v>
          </cell>
          <cell r="O170">
            <v>0</v>
          </cell>
          <cell r="Q170">
            <v>0</v>
          </cell>
          <cell r="R170">
            <v>0</v>
          </cell>
          <cell r="S170">
            <v>0</v>
          </cell>
          <cell r="U170">
            <v>0</v>
          </cell>
          <cell r="V170">
            <v>0</v>
          </cell>
          <cell r="W170">
            <v>0</v>
          </cell>
          <cell r="Y170">
            <v>0</v>
          </cell>
          <cell r="Z170">
            <v>0</v>
          </cell>
          <cell r="AA170">
            <v>0</v>
          </cell>
          <cell r="AB170">
            <v>0</v>
          </cell>
          <cell r="AD170">
            <v>0</v>
          </cell>
          <cell r="AF170">
            <v>9944790.1524440851</v>
          </cell>
          <cell r="AG170">
            <v>48</v>
          </cell>
          <cell r="AH170">
            <v>36651197.181917839</v>
          </cell>
          <cell r="AI170">
            <v>46595987.334361926</v>
          </cell>
          <cell r="AK170">
            <v>65190381.872063145</v>
          </cell>
          <cell r="AL170">
            <v>0</v>
          </cell>
          <cell r="AM170">
            <v>65190381.872063145</v>
          </cell>
          <cell r="AO170">
            <v>0.14997412610717342</v>
          </cell>
          <cell r="AQ170">
            <v>6988192.4805718511</v>
          </cell>
          <cell r="AR170">
            <v>9776870.5518555902</v>
          </cell>
          <cell r="AT170">
            <v>16765063.032427441</v>
          </cell>
          <cell r="AU170">
            <v>16765000</v>
          </cell>
        </row>
        <row r="171">
          <cell r="B171" t="str">
            <v>MP311</v>
          </cell>
          <cell r="C171" t="str">
            <v xml:space="preserve"> Victor Khanye</v>
          </cell>
          <cell r="D171">
            <v>163</v>
          </cell>
          <cell r="E171" t="str">
            <v>B3</v>
          </cell>
          <cell r="F171" t="str">
            <v>B</v>
          </cell>
          <cell r="G171">
            <v>29623.872337226927</v>
          </cell>
          <cell r="H171">
            <v>0.58758394642628609</v>
          </cell>
          <cell r="I171">
            <v>17319.479257254603</v>
          </cell>
          <cell r="K171">
            <v>52558596.28595756</v>
          </cell>
          <cell r="L171">
            <v>29779431.426265046</v>
          </cell>
          <cell r="M171">
            <v>24963571.811082911</v>
          </cell>
          <cell r="N171">
            <v>35912808.137265719</v>
          </cell>
          <cell r="O171">
            <v>143214407.66057125</v>
          </cell>
          <cell r="Q171">
            <v>1</v>
          </cell>
          <cell r="R171">
            <v>1</v>
          </cell>
          <cell r="S171">
            <v>1</v>
          </cell>
          <cell r="U171">
            <v>0</v>
          </cell>
          <cell r="V171">
            <v>0</v>
          </cell>
          <cell r="W171">
            <v>0</v>
          </cell>
          <cell r="Y171">
            <v>52558596.28595756</v>
          </cell>
          <cell r="Z171">
            <v>29779431.426265046</v>
          </cell>
          <cell r="AA171">
            <v>24963571.811082911</v>
          </cell>
          <cell r="AB171">
            <v>35912808.137265719</v>
          </cell>
          <cell r="AD171">
            <v>143214407.66057125</v>
          </cell>
          <cell r="AF171">
            <v>9944790.1524440851</v>
          </cell>
          <cell r="AG171">
            <v>17</v>
          </cell>
          <cell r="AH171">
            <v>12980632.335262569</v>
          </cell>
          <cell r="AI171">
            <v>22925422.487706654</v>
          </cell>
          <cell r="AK171">
            <v>0</v>
          </cell>
          <cell r="AL171">
            <v>39521913.502135627</v>
          </cell>
          <cell r="AM171">
            <v>39521913.502135627</v>
          </cell>
          <cell r="AO171">
            <v>0.35060656216184571</v>
          </cell>
          <cell r="AQ171">
            <v>8037803.5645226985</v>
          </cell>
          <cell r="AR171">
            <v>13856642.223041603</v>
          </cell>
          <cell r="AT171">
            <v>165108853.44813555</v>
          </cell>
          <cell r="AU171">
            <v>165109000</v>
          </cell>
        </row>
        <row r="172">
          <cell r="B172" t="str">
            <v>MP312</v>
          </cell>
          <cell r="C172" t="str">
            <v xml:space="preserve"> Emalahleni</v>
          </cell>
          <cell r="D172">
            <v>164</v>
          </cell>
          <cell r="E172" t="str">
            <v>B1</v>
          </cell>
          <cell r="F172" t="str">
            <v>B</v>
          </cell>
          <cell r="G172">
            <v>189970.32817396839</v>
          </cell>
          <cell r="H172">
            <v>0.46411076247504229</v>
          </cell>
          <cell r="I172">
            <v>87726.437487172196</v>
          </cell>
          <cell r="K172">
            <v>266219228.82365307</v>
          </cell>
          <cell r="L172">
            <v>150838451.35387072</v>
          </cell>
          <cell r="M172">
            <v>126445211.74181315</v>
          </cell>
          <cell r="N172">
            <v>181905164.19383684</v>
          </cell>
          <cell r="O172">
            <v>725408056.11317372</v>
          </cell>
          <cell r="Q172">
            <v>1</v>
          </cell>
          <cell r="R172">
            <v>1</v>
          </cell>
          <cell r="S172">
            <v>1</v>
          </cell>
          <cell r="U172">
            <v>0</v>
          </cell>
          <cell r="V172">
            <v>0</v>
          </cell>
          <cell r="W172">
            <v>0</v>
          </cell>
          <cell r="Y172">
            <v>266219228.82365307</v>
          </cell>
          <cell r="Z172">
            <v>150838451.35387072</v>
          </cell>
          <cell r="AA172">
            <v>126445211.74181315</v>
          </cell>
          <cell r="AB172">
            <v>181905164.19383684</v>
          </cell>
          <cell r="AD172">
            <v>725408056.11317372</v>
          </cell>
          <cell r="AF172">
            <v>9944790.1524440851</v>
          </cell>
          <cell r="AG172">
            <v>68</v>
          </cell>
          <cell r="AH172">
            <v>51922529.341050275</v>
          </cell>
          <cell r="AI172">
            <v>61867319.493494362</v>
          </cell>
          <cell r="AK172">
            <v>0</v>
          </cell>
          <cell r="AL172">
            <v>253443938.47623217</v>
          </cell>
          <cell r="AM172">
            <v>253443938.47623217</v>
          </cell>
          <cell r="AO172">
            <v>0</v>
          </cell>
          <cell r="AQ172">
            <v>0</v>
          </cell>
          <cell r="AR172">
            <v>0</v>
          </cell>
          <cell r="AT172">
            <v>725408056.11317372</v>
          </cell>
          <cell r="AU172">
            <v>725408000</v>
          </cell>
        </row>
        <row r="173">
          <cell r="B173" t="str">
            <v>MP313</v>
          </cell>
          <cell r="C173" t="str">
            <v xml:space="preserve"> Steve Tshwete</v>
          </cell>
          <cell r="D173">
            <v>165</v>
          </cell>
          <cell r="E173" t="str">
            <v>B1</v>
          </cell>
          <cell r="F173" t="str">
            <v>B</v>
          </cell>
          <cell r="G173">
            <v>116117.77462991071</v>
          </cell>
          <cell r="H173">
            <v>0.44313141998346939</v>
          </cell>
          <cell r="I173">
            <v>51198.157185287448</v>
          </cell>
          <cell r="K173">
            <v>155368601.68352824</v>
          </cell>
          <cell r="L173">
            <v>88031053.844287843</v>
          </cell>
          <cell r="M173">
            <v>73794878.847450405</v>
          </cell>
          <cell r="N173">
            <v>106161944.51727742</v>
          </cell>
          <cell r="O173">
            <v>423356478.89254391</v>
          </cell>
          <cell r="Q173">
            <v>1</v>
          </cell>
          <cell r="R173">
            <v>1</v>
          </cell>
          <cell r="S173">
            <v>1</v>
          </cell>
          <cell r="U173">
            <v>0</v>
          </cell>
          <cell r="V173">
            <v>0</v>
          </cell>
          <cell r="W173">
            <v>0</v>
          </cell>
          <cell r="Y173">
            <v>155368601.68352824</v>
          </cell>
          <cell r="Z173">
            <v>88031053.844287843</v>
          </cell>
          <cell r="AA173">
            <v>73794878.847450405</v>
          </cell>
          <cell r="AB173">
            <v>106161944.51727742</v>
          </cell>
          <cell r="AD173">
            <v>423356478.89254391</v>
          </cell>
          <cell r="AF173">
            <v>9944790.1524440851</v>
          </cell>
          <cell r="AG173">
            <v>58</v>
          </cell>
          <cell r="AH173">
            <v>44286863.261484057</v>
          </cell>
          <cell r="AI173">
            <v>54231653.413928144</v>
          </cell>
          <cell r="AK173">
            <v>0</v>
          </cell>
          <cell r="AL173">
            <v>154915488.18271074</v>
          </cell>
          <cell r="AM173">
            <v>154915488.18271074</v>
          </cell>
          <cell r="AO173">
            <v>0</v>
          </cell>
          <cell r="AQ173">
            <v>0</v>
          </cell>
          <cell r="AR173">
            <v>0</v>
          </cell>
          <cell r="AT173">
            <v>423356478.89254391</v>
          </cell>
          <cell r="AU173">
            <v>423356000</v>
          </cell>
        </row>
        <row r="174">
          <cell r="B174" t="str">
            <v>MP314</v>
          </cell>
          <cell r="C174" t="str">
            <v xml:space="preserve"> Emakhazeni</v>
          </cell>
          <cell r="D174">
            <v>166</v>
          </cell>
          <cell r="E174" t="str">
            <v>B2</v>
          </cell>
          <cell r="F174" t="str">
            <v>B</v>
          </cell>
          <cell r="G174">
            <v>16787.302150946354</v>
          </cell>
          <cell r="H174">
            <v>0.59124027828060277</v>
          </cell>
          <cell r="I174">
            <v>9875.7025493295532</v>
          </cell>
          <cell r="K174">
            <v>29969322.727356154</v>
          </cell>
          <cell r="L174">
            <v>16980464.740633801</v>
          </cell>
          <cell r="M174">
            <v>14234423.917325215</v>
          </cell>
          <cell r="N174">
            <v>20477764.117891714</v>
          </cell>
          <cell r="O174">
            <v>81661975.503206879</v>
          </cell>
          <cell r="Q174">
            <v>1</v>
          </cell>
          <cell r="R174">
            <v>1</v>
          </cell>
          <cell r="S174">
            <v>1</v>
          </cell>
          <cell r="U174">
            <v>0</v>
          </cell>
          <cell r="V174">
            <v>0</v>
          </cell>
          <cell r="W174">
            <v>0</v>
          </cell>
          <cell r="Y174">
            <v>29969322.727356154</v>
          </cell>
          <cell r="Z174">
            <v>16980464.740633801</v>
          </cell>
          <cell r="AA174">
            <v>14234423.917325215</v>
          </cell>
          <cell r="AB174">
            <v>20477764.117891714</v>
          </cell>
          <cell r="AD174">
            <v>81661975.503206879</v>
          </cell>
          <cell r="AF174">
            <v>9944790.1524440851</v>
          </cell>
          <cell r="AG174">
            <v>15</v>
          </cell>
          <cell r="AH174">
            <v>11453499.119349325</v>
          </cell>
          <cell r="AI174">
            <v>21398289.27179341</v>
          </cell>
          <cell r="AK174">
            <v>0</v>
          </cell>
          <cell r="AL174">
            <v>22396339.546405967</v>
          </cell>
          <cell r="AM174">
            <v>22396339.546405967</v>
          </cell>
          <cell r="AO174">
            <v>0.40221450674725012</v>
          </cell>
          <cell r="AQ174">
            <v>8606702.3646893613</v>
          </cell>
          <cell r="AR174">
            <v>9008132.6636016071</v>
          </cell>
          <cell r="AT174">
            <v>99276810.531497851</v>
          </cell>
          <cell r="AU174">
            <v>99277000</v>
          </cell>
        </row>
        <row r="175">
          <cell r="B175" t="str">
            <v>MP315</v>
          </cell>
          <cell r="C175" t="str">
            <v xml:space="preserve"> Thembisile Hani</v>
          </cell>
          <cell r="D175">
            <v>167</v>
          </cell>
          <cell r="E175" t="str">
            <v>B4</v>
          </cell>
          <cell r="F175" t="str">
            <v>B</v>
          </cell>
          <cell r="G175">
            <v>93501.38034132836</v>
          </cell>
          <cell r="H175">
            <v>0.64938584540889477</v>
          </cell>
          <cell r="I175">
            <v>60414.880555252872</v>
          </cell>
          <cell r="K175">
            <v>183338151.77715796</v>
          </cell>
          <cell r="L175">
            <v>103878457.65440953</v>
          </cell>
          <cell r="M175">
            <v>87079477.783220559</v>
          </cell>
          <cell r="N175">
            <v>125273282.28461683</v>
          </cell>
          <cell r="O175">
            <v>499569369.49940491</v>
          </cell>
          <cell r="Q175">
            <v>1</v>
          </cell>
          <cell r="R175">
            <v>1</v>
          </cell>
          <cell r="S175">
            <v>1</v>
          </cell>
          <cell r="U175">
            <v>0</v>
          </cell>
          <cell r="V175">
            <v>0</v>
          </cell>
          <cell r="W175">
            <v>0</v>
          </cell>
          <cell r="Y175">
            <v>183338151.77715796</v>
          </cell>
          <cell r="Z175">
            <v>103878457.65440953</v>
          </cell>
          <cell r="AA175">
            <v>87079477.783220559</v>
          </cell>
          <cell r="AB175">
            <v>125273282.28461683</v>
          </cell>
          <cell r="AD175">
            <v>499569369.49940491</v>
          </cell>
          <cell r="AF175">
            <v>9944790.1524440851</v>
          </cell>
          <cell r="AG175">
            <v>64</v>
          </cell>
          <cell r="AH175">
            <v>48868262.909223787</v>
          </cell>
          <cell r="AI175">
            <v>58813053.061667874</v>
          </cell>
          <cell r="AK175">
            <v>0</v>
          </cell>
          <cell r="AL175">
            <v>124742418.01050726</v>
          </cell>
          <cell r="AM175">
            <v>124742418.01050726</v>
          </cell>
          <cell r="AO175">
            <v>0.74894727485285295</v>
          </cell>
          <cell r="AQ175">
            <v>44047875.816312395</v>
          </cell>
          <cell r="AR175">
            <v>93425494.027524859</v>
          </cell>
          <cell r="AT175">
            <v>637042739.34324217</v>
          </cell>
          <cell r="AU175">
            <v>637043000</v>
          </cell>
        </row>
        <row r="176">
          <cell r="B176" t="str">
            <v>MP316</v>
          </cell>
          <cell r="C176" t="str">
            <v xml:space="preserve"> Dr JS Moroka</v>
          </cell>
          <cell r="D176">
            <v>168</v>
          </cell>
          <cell r="E176" t="str">
            <v>B4</v>
          </cell>
          <cell r="F176" t="str">
            <v>B</v>
          </cell>
          <cell r="G176">
            <v>65675.288895675607</v>
          </cell>
          <cell r="H176">
            <v>0.71136099438475187</v>
          </cell>
          <cell r="I176">
            <v>46485.244621256978</v>
          </cell>
          <cell r="K176">
            <v>141066551.07885209</v>
          </cell>
          <cell r="L176">
            <v>79927585.233374447</v>
          </cell>
          <cell r="M176">
            <v>67001884.122609064</v>
          </cell>
          <cell r="N176">
            <v>96389484.146747515</v>
          </cell>
          <cell r="O176">
            <v>384385504.58158314</v>
          </cell>
          <cell r="Q176">
            <v>1</v>
          </cell>
          <cell r="R176">
            <v>1</v>
          </cell>
          <cell r="S176">
            <v>1</v>
          </cell>
          <cell r="U176">
            <v>0</v>
          </cell>
          <cell r="V176">
            <v>0</v>
          </cell>
          <cell r="W176">
            <v>0</v>
          </cell>
          <cell r="Y176">
            <v>141066551.07885209</v>
          </cell>
          <cell r="Z176">
            <v>79927585.233374447</v>
          </cell>
          <cell r="AA176">
            <v>67001884.122609064</v>
          </cell>
          <cell r="AB176">
            <v>96389484.146747515</v>
          </cell>
          <cell r="AD176">
            <v>384385504.58158314</v>
          </cell>
          <cell r="AF176">
            <v>9944790.1524440851</v>
          </cell>
          <cell r="AG176">
            <v>62</v>
          </cell>
          <cell r="AH176">
            <v>47341129.693310544</v>
          </cell>
          <cell r="AI176">
            <v>57285919.845754631</v>
          </cell>
          <cell r="AK176">
            <v>0</v>
          </cell>
          <cell r="AL176">
            <v>87618966.805392116</v>
          </cell>
          <cell r="AM176">
            <v>87618966.805392116</v>
          </cell>
          <cell r="AO176">
            <v>1</v>
          </cell>
          <cell r="AQ176">
            <v>57285919.845754631</v>
          </cell>
          <cell r="AR176">
            <v>87618966.805392116</v>
          </cell>
          <cell r="AT176">
            <v>529290391.23272991</v>
          </cell>
          <cell r="AU176">
            <v>529290000</v>
          </cell>
        </row>
        <row r="177">
          <cell r="B177" t="str">
            <v>DC31</v>
          </cell>
          <cell r="C177" t="str">
            <v xml:space="preserve"> Nkangala District Municipality</v>
          </cell>
          <cell r="D177">
            <v>169</v>
          </cell>
          <cell r="E177" t="str">
            <v>C1</v>
          </cell>
          <cell r="F177" t="str">
            <v>C</v>
          </cell>
          <cell r="G177">
            <v>511675.94652905635</v>
          </cell>
          <cell r="H177">
            <v>0</v>
          </cell>
          <cell r="I177">
            <v>0</v>
          </cell>
          <cell r="K177">
            <v>0</v>
          </cell>
          <cell r="L177">
            <v>0</v>
          </cell>
          <cell r="M177">
            <v>0</v>
          </cell>
          <cell r="N177">
            <v>0</v>
          </cell>
          <cell r="O177">
            <v>0</v>
          </cell>
          <cell r="Q177">
            <v>0</v>
          </cell>
          <cell r="R177">
            <v>0</v>
          </cell>
          <cell r="S177">
            <v>0</v>
          </cell>
          <cell r="U177">
            <v>0</v>
          </cell>
          <cell r="V177">
            <v>0</v>
          </cell>
          <cell r="W177">
            <v>0</v>
          </cell>
          <cell r="Y177">
            <v>0</v>
          </cell>
          <cell r="Z177">
            <v>0</v>
          </cell>
          <cell r="AA177">
            <v>0</v>
          </cell>
          <cell r="AB177">
            <v>0</v>
          </cell>
          <cell r="AD177">
            <v>0</v>
          </cell>
          <cell r="AF177">
            <v>9944790.1524440851</v>
          </cell>
          <cell r="AG177">
            <v>57</v>
          </cell>
          <cell r="AH177">
            <v>43523296.653527439</v>
          </cell>
          <cell r="AI177">
            <v>53468086.805971526</v>
          </cell>
          <cell r="AK177">
            <v>85486966.559982404</v>
          </cell>
          <cell r="AL177">
            <v>0</v>
          </cell>
          <cell r="AM177">
            <v>85486966.559982404</v>
          </cell>
          <cell r="AO177">
            <v>0.22371104118899077</v>
          </cell>
          <cell r="AQ177">
            <v>11961401.369747229</v>
          </cell>
          <cell r="AR177">
            <v>19124378.2972221</v>
          </cell>
          <cell r="AT177">
            <v>31085779.666969329</v>
          </cell>
          <cell r="AU177">
            <v>31086000</v>
          </cell>
        </row>
        <row r="178">
          <cell r="B178" t="str">
            <v>MP321</v>
          </cell>
          <cell r="C178" t="str">
            <v xml:space="preserve"> Thaba Chweu</v>
          </cell>
          <cell r="D178">
            <v>170</v>
          </cell>
          <cell r="E178" t="str">
            <v>B3</v>
          </cell>
          <cell r="F178" t="str">
            <v>B</v>
          </cell>
          <cell r="G178">
            <v>44591.074544358511</v>
          </cell>
          <cell r="H178">
            <v>0.60733840043441567</v>
          </cell>
          <cell r="I178">
            <v>26946.462527985375</v>
          </cell>
          <cell r="K178">
            <v>81773142.500796318</v>
          </cell>
          <cell r="L178">
            <v>46332243.661219716</v>
          </cell>
          <cell r="M178">
            <v>38839502.180197045</v>
          </cell>
          <cell r="N178">
            <v>55874840.36739783</v>
          </cell>
          <cell r="O178">
            <v>222819728.70961094</v>
          </cell>
          <cell r="Q178">
            <v>1</v>
          </cell>
          <cell r="R178">
            <v>1</v>
          </cell>
          <cell r="S178">
            <v>1</v>
          </cell>
          <cell r="U178">
            <v>0</v>
          </cell>
          <cell r="V178">
            <v>0</v>
          </cell>
          <cell r="W178">
            <v>0</v>
          </cell>
          <cell r="Y178">
            <v>81773142.500796318</v>
          </cell>
          <cell r="Z178">
            <v>46332243.661219716</v>
          </cell>
          <cell r="AA178">
            <v>38839502.180197045</v>
          </cell>
          <cell r="AB178">
            <v>55874840.36739783</v>
          </cell>
          <cell r="AD178">
            <v>222819728.70961094</v>
          </cell>
          <cell r="AF178">
            <v>9944790.1524440851</v>
          </cell>
          <cell r="AG178">
            <v>27</v>
          </cell>
          <cell r="AH178">
            <v>20616298.414828785</v>
          </cell>
          <cell r="AI178">
            <v>30561088.567272872</v>
          </cell>
          <cell r="AK178">
            <v>0</v>
          </cell>
          <cell r="AL178">
            <v>59490014.372455575</v>
          </cell>
          <cell r="AM178">
            <v>59490014.372455575</v>
          </cell>
          <cell r="AO178">
            <v>0.27325665199271332</v>
          </cell>
          <cell r="AQ178">
            <v>8351020.7431457732</v>
          </cell>
          <cell r="AR178">
            <v>16256042.154415606</v>
          </cell>
          <cell r="AT178">
            <v>247426791.60717231</v>
          </cell>
          <cell r="AU178">
            <v>247427000</v>
          </cell>
        </row>
        <row r="179">
          <cell r="B179" t="str">
            <v>MP324</v>
          </cell>
          <cell r="C179" t="str">
            <v xml:space="preserve"> Nkomazi</v>
          </cell>
          <cell r="D179">
            <v>171</v>
          </cell>
          <cell r="E179" t="str">
            <v>B4</v>
          </cell>
          <cell r="F179" t="str">
            <v>B</v>
          </cell>
          <cell r="G179">
            <v>117731.2809505247</v>
          </cell>
          <cell r="H179">
            <v>0.74260806240089294</v>
          </cell>
          <cell r="I179">
            <v>86991.057438491087</v>
          </cell>
          <cell r="K179">
            <v>263987606.12176448</v>
          </cell>
          <cell r="L179">
            <v>149574025.36238083</v>
          </cell>
          <cell r="M179">
            <v>125385265.74799818</v>
          </cell>
          <cell r="N179">
            <v>180380316.81222773</v>
          </cell>
          <cell r="O179">
            <v>719327214.04437113</v>
          </cell>
          <cell r="Q179">
            <v>1</v>
          </cell>
          <cell r="R179">
            <v>1</v>
          </cell>
          <cell r="S179">
            <v>1</v>
          </cell>
          <cell r="U179">
            <v>0</v>
          </cell>
          <cell r="V179">
            <v>0</v>
          </cell>
          <cell r="W179">
            <v>0</v>
          </cell>
          <cell r="Y179">
            <v>263987606.12176448</v>
          </cell>
          <cell r="Z179">
            <v>149574025.36238083</v>
          </cell>
          <cell r="AA179">
            <v>125385265.74799818</v>
          </cell>
          <cell r="AB179">
            <v>180380316.81222773</v>
          </cell>
          <cell r="AD179">
            <v>719327214.04437113</v>
          </cell>
          <cell r="AF179">
            <v>9944790.1524440851</v>
          </cell>
          <cell r="AG179">
            <v>65</v>
          </cell>
          <cell r="AH179">
            <v>49631829.517180406</v>
          </cell>
          <cell r="AI179">
            <v>59576619.669624493</v>
          </cell>
          <cell r="AK179">
            <v>0</v>
          </cell>
          <cell r="AL179">
            <v>157068105.38658386</v>
          </cell>
          <cell r="AM179">
            <v>157068105.38658386</v>
          </cell>
          <cell r="AO179">
            <v>0.86119234056664984</v>
          </cell>
          <cell r="AQ179">
            <v>51306928.536333025</v>
          </cell>
          <cell r="AR179">
            <v>135265849.30624139</v>
          </cell>
          <cell r="AT179">
            <v>905899991.88694549</v>
          </cell>
          <cell r="AU179">
            <v>905900000</v>
          </cell>
        </row>
        <row r="180">
          <cell r="B180" t="str">
            <v>MP325</v>
          </cell>
          <cell r="C180" t="str">
            <v xml:space="preserve"> Bushbuckridge</v>
          </cell>
          <cell r="D180">
            <v>172</v>
          </cell>
          <cell r="E180" t="str">
            <v>B4</v>
          </cell>
          <cell r="F180" t="str">
            <v>B</v>
          </cell>
          <cell r="G180">
            <v>148131.69921832651</v>
          </cell>
          <cell r="H180">
            <v>0.76658952097246946</v>
          </cell>
          <cell r="I180">
            <v>112988.42730289177</v>
          </cell>
          <cell r="K180">
            <v>342880582.45807189</v>
          </cell>
          <cell r="L180">
            <v>194274381.62833995</v>
          </cell>
          <cell r="M180">
            <v>162856785.52463394</v>
          </cell>
          <cell r="N180">
            <v>234287165.98164967</v>
          </cell>
          <cell r="O180">
            <v>934298915.59269547</v>
          </cell>
          <cell r="Q180">
            <v>1</v>
          </cell>
          <cell r="R180">
            <v>1</v>
          </cell>
          <cell r="S180">
            <v>1</v>
          </cell>
          <cell r="U180">
            <v>0</v>
          </cell>
          <cell r="V180">
            <v>0</v>
          </cell>
          <cell r="W180">
            <v>0</v>
          </cell>
          <cell r="Y180">
            <v>342880582.45807189</v>
          </cell>
          <cell r="Z180">
            <v>194274381.62833995</v>
          </cell>
          <cell r="AA180">
            <v>162856785.52463394</v>
          </cell>
          <cell r="AB180">
            <v>234287165.98164967</v>
          </cell>
          <cell r="AD180">
            <v>934298915.59269547</v>
          </cell>
          <cell r="AF180">
            <v>9944790.1524440851</v>
          </cell>
          <cell r="AG180">
            <v>76</v>
          </cell>
          <cell r="AH180">
            <v>58031062.204703249</v>
          </cell>
          <cell r="AI180">
            <v>67975852.357147336</v>
          </cell>
          <cell r="AK180">
            <v>0</v>
          </cell>
          <cell r="AL180">
            <v>197626027.30616221</v>
          </cell>
          <cell r="AM180">
            <v>197626027.30616221</v>
          </cell>
          <cell r="AO180">
            <v>1</v>
          </cell>
          <cell r="AQ180">
            <v>67975852.357147336</v>
          </cell>
          <cell r="AR180">
            <v>197626027.30616221</v>
          </cell>
          <cell r="AT180">
            <v>1199900795.256005</v>
          </cell>
          <cell r="AU180">
            <v>1199901000</v>
          </cell>
        </row>
        <row r="181">
          <cell r="B181" t="str">
            <v>MP326</v>
          </cell>
          <cell r="C181" t="str">
            <v xml:space="preserve"> City of Mbombela</v>
          </cell>
          <cell r="D181">
            <v>173</v>
          </cell>
          <cell r="E181" t="str">
            <v>B1</v>
          </cell>
          <cell r="F181" t="str">
            <v>B</v>
          </cell>
          <cell r="G181">
            <v>242353.449944919</v>
          </cell>
          <cell r="H181">
            <v>0.58780290411099567</v>
          </cell>
          <cell r="I181">
            <v>141743.78139044749</v>
          </cell>
          <cell r="K181">
            <v>430143081.75720906</v>
          </cell>
          <cell r="L181">
            <v>243716866.7324836</v>
          </cell>
          <cell r="M181">
            <v>204303548.21625093</v>
          </cell>
          <cell r="N181">
            <v>293912833.643278</v>
          </cell>
          <cell r="O181">
            <v>1172076330.3492217</v>
          </cell>
          <cell r="Q181">
            <v>1</v>
          </cell>
          <cell r="R181">
            <v>1</v>
          </cell>
          <cell r="S181">
            <v>1</v>
          </cell>
          <cell r="U181">
            <v>0</v>
          </cell>
          <cell r="V181">
            <v>0</v>
          </cell>
          <cell r="W181">
            <v>0</v>
          </cell>
          <cell r="Y181">
            <v>430143081.75720906</v>
          </cell>
          <cell r="Z181">
            <v>243716866.7324836</v>
          </cell>
          <cell r="AA181">
            <v>204303548.21625093</v>
          </cell>
          <cell r="AB181">
            <v>293912833.643278</v>
          </cell>
          <cell r="AD181">
            <v>1172076330.3492217</v>
          </cell>
          <cell r="AF181">
            <v>9944790.1524440851</v>
          </cell>
          <cell r="AG181">
            <v>90</v>
          </cell>
          <cell r="AH181">
            <v>68720994.716095954</v>
          </cell>
          <cell r="AI181">
            <v>78665784.868540034</v>
          </cell>
          <cell r="AK181">
            <v>0</v>
          </cell>
          <cell r="AL181">
            <v>323329508.60143566</v>
          </cell>
          <cell r="AM181">
            <v>323329508.60143566</v>
          </cell>
          <cell r="AO181">
            <v>0.28814591015566315</v>
          </cell>
          <cell r="AQ181">
            <v>22667224.179055061</v>
          </cell>
          <cell r="AR181">
            <v>93166075.536144003</v>
          </cell>
          <cell r="AT181">
            <v>1287909630.0644207</v>
          </cell>
          <cell r="AU181">
            <v>1287910000</v>
          </cell>
        </row>
        <row r="182">
          <cell r="B182" t="str">
            <v>DC32</v>
          </cell>
          <cell r="C182" t="str">
            <v xml:space="preserve"> Ehlanzeni District Municipality</v>
          </cell>
          <cell r="D182">
            <v>174</v>
          </cell>
          <cell r="E182" t="str">
            <v>C1</v>
          </cell>
          <cell r="F182" t="str">
            <v>C</v>
          </cell>
          <cell r="G182">
            <v>552807.50465812872</v>
          </cell>
          <cell r="H182">
            <v>0</v>
          </cell>
          <cell r="I182">
            <v>0</v>
          </cell>
          <cell r="K182">
            <v>0</v>
          </cell>
          <cell r="L182">
            <v>0</v>
          </cell>
          <cell r="M182">
            <v>0</v>
          </cell>
          <cell r="N182">
            <v>0</v>
          </cell>
          <cell r="O182">
            <v>0</v>
          </cell>
          <cell r="Q182">
            <v>0</v>
          </cell>
          <cell r="R182">
            <v>0</v>
          </cell>
          <cell r="S182">
            <v>0</v>
          </cell>
          <cell r="U182">
            <v>0</v>
          </cell>
          <cell r="V182">
            <v>0</v>
          </cell>
          <cell r="W182">
            <v>0</v>
          </cell>
          <cell r="Y182">
            <v>0</v>
          </cell>
          <cell r="Z182">
            <v>0</v>
          </cell>
          <cell r="AA182">
            <v>0</v>
          </cell>
          <cell r="AB182">
            <v>0</v>
          </cell>
          <cell r="AD182">
            <v>0</v>
          </cell>
          <cell r="AF182">
            <v>9944790.1524440851</v>
          </cell>
          <cell r="AG182">
            <v>66</v>
          </cell>
          <cell r="AH182">
            <v>50395396.125137031</v>
          </cell>
          <cell r="AI182">
            <v>60340186.277581118</v>
          </cell>
          <cell r="AK182">
            <v>92358917.759158626</v>
          </cell>
          <cell r="AL182">
            <v>0</v>
          </cell>
          <cell r="AM182">
            <v>92358917.759158626</v>
          </cell>
          <cell r="AO182">
            <v>0.69127760317749432</v>
          </cell>
          <cell r="AQ182">
            <v>41711819.345249809</v>
          </cell>
          <cell r="AR182">
            <v>63845651.300618492</v>
          </cell>
          <cell r="AT182">
            <v>105557470.6458683</v>
          </cell>
          <cell r="AU182">
            <v>105557000</v>
          </cell>
        </row>
        <row r="183">
          <cell r="G183">
            <v>0</v>
          </cell>
        </row>
        <row r="184">
          <cell r="B184" t="str">
            <v>NC061</v>
          </cell>
          <cell r="C184" t="str">
            <v xml:space="preserve"> Richtersveld</v>
          </cell>
          <cell r="D184">
            <v>175</v>
          </cell>
          <cell r="E184" t="str">
            <v>B3</v>
          </cell>
          <cell r="F184" t="str">
            <v>B</v>
          </cell>
          <cell r="G184">
            <v>4859.8876701556019</v>
          </cell>
          <cell r="H184">
            <v>0.45716097931493005</v>
          </cell>
          <cell r="I184">
            <v>2210.642251615644</v>
          </cell>
          <cell r="K184">
            <v>6708530.4303637836</v>
          </cell>
          <cell r="L184">
            <v>3801018.9776587728</v>
          </cell>
          <cell r="M184">
            <v>3186327.1278035454</v>
          </cell>
          <cell r="N184">
            <v>4583877.48633675</v>
          </cell>
          <cell r="O184">
            <v>18279754.022162851</v>
          </cell>
          <cell r="Q184">
            <v>1</v>
          </cell>
          <cell r="R184">
            <v>1</v>
          </cell>
          <cell r="S184">
            <v>1</v>
          </cell>
          <cell r="U184">
            <v>0</v>
          </cell>
          <cell r="V184">
            <v>0</v>
          </cell>
          <cell r="W184">
            <v>0</v>
          </cell>
          <cell r="Y184">
            <v>6708530.4303637836</v>
          </cell>
          <cell r="Z184">
            <v>3801018.9776587728</v>
          </cell>
          <cell r="AA184">
            <v>3186327.1278035454</v>
          </cell>
          <cell r="AB184">
            <v>4583877.48633675</v>
          </cell>
          <cell r="AD184">
            <v>18279754.022162851</v>
          </cell>
          <cell r="AF184">
            <v>9944790.1524440851</v>
          </cell>
          <cell r="AG184">
            <v>11</v>
          </cell>
          <cell r="AH184">
            <v>8399232.6875228379</v>
          </cell>
          <cell r="AI184">
            <v>18344022.839966923</v>
          </cell>
          <cell r="AK184">
            <v>0</v>
          </cell>
          <cell r="AL184">
            <v>6483691.8665969679</v>
          </cell>
          <cell r="AM184">
            <v>6483691.8665969679</v>
          </cell>
          <cell r="AO184">
            <v>0.30445576656392748</v>
          </cell>
          <cell r="AQ184">
            <v>5584943.5356083233</v>
          </cell>
          <cell r="AR184">
            <v>1973997.3774090817</v>
          </cell>
          <cell r="AT184">
            <v>25838694.935180254</v>
          </cell>
          <cell r="AU184">
            <v>25839000</v>
          </cell>
        </row>
        <row r="185">
          <cell r="B185" t="str">
            <v>NC062</v>
          </cell>
          <cell r="C185" t="str">
            <v xml:space="preserve"> Nama Khoi</v>
          </cell>
          <cell r="D185">
            <v>176</v>
          </cell>
          <cell r="E185" t="str">
            <v>B3</v>
          </cell>
          <cell r="F185" t="str">
            <v>B</v>
          </cell>
          <cell r="G185">
            <v>15712.086718416502</v>
          </cell>
          <cell r="H185">
            <v>0.49420912712944348</v>
          </cell>
          <cell r="I185">
            <v>7726.2313791782881</v>
          </cell>
          <cell r="K185">
            <v>23446425.255541917</v>
          </cell>
          <cell r="L185">
            <v>13284624.446391616</v>
          </cell>
          <cell r="M185">
            <v>11136266.22361467</v>
          </cell>
          <cell r="N185">
            <v>16020727.934318678</v>
          </cell>
          <cell r="O185">
            <v>63888043.85986688</v>
          </cell>
          <cell r="Q185">
            <v>1</v>
          </cell>
          <cell r="R185">
            <v>1</v>
          </cell>
          <cell r="S185">
            <v>1</v>
          </cell>
          <cell r="U185">
            <v>0</v>
          </cell>
          <cell r="V185">
            <v>0</v>
          </cell>
          <cell r="W185">
            <v>0</v>
          </cell>
          <cell r="Y185">
            <v>23446425.255541917</v>
          </cell>
          <cell r="Z185">
            <v>13284624.446391616</v>
          </cell>
          <cell r="AA185">
            <v>11136266.22361467</v>
          </cell>
          <cell r="AB185">
            <v>16020727.934318678</v>
          </cell>
          <cell r="AD185">
            <v>63888043.85986688</v>
          </cell>
          <cell r="AF185">
            <v>9944790.1524440851</v>
          </cell>
          <cell r="AG185">
            <v>17</v>
          </cell>
          <cell r="AH185">
            <v>12980632.335262569</v>
          </cell>
          <cell r="AI185">
            <v>22925422.487706654</v>
          </cell>
          <cell r="AK185">
            <v>0</v>
          </cell>
          <cell r="AL185">
            <v>20961869.0343519</v>
          </cell>
          <cell r="AM185">
            <v>20961869.0343519</v>
          </cell>
          <cell r="AO185">
            <v>0.1932008685497244</v>
          </cell>
          <cell r="AQ185">
            <v>4429211.5364943091</v>
          </cell>
          <cell r="AR185">
            <v>4049851.3038623598</v>
          </cell>
          <cell r="AT185">
            <v>72367106.70022355</v>
          </cell>
          <cell r="AU185">
            <v>72367000</v>
          </cell>
        </row>
        <row r="186">
          <cell r="B186" t="str">
            <v>NC064</v>
          </cell>
          <cell r="C186" t="str">
            <v xml:space="preserve"> Kamiesberg</v>
          </cell>
          <cell r="D186">
            <v>177</v>
          </cell>
          <cell r="E186" t="str">
            <v>B3</v>
          </cell>
          <cell r="F186" t="str">
            <v>B</v>
          </cell>
          <cell r="G186">
            <v>3439.7801517929943</v>
          </cell>
          <cell r="H186">
            <v>0.60367562550889275</v>
          </cell>
          <cell r="I186">
            <v>2066.1288775729763</v>
          </cell>
          <cell r="K186">
            <v>6269982.5980986385</v>
          </cell>
          <cell r="L186">
            <v>3552540.0223415</v>
          </cell>
          <cell r="M186">
            <v>2978031.6047689882</v>
          </cell>
          <cell r="N186">
            <v>4284221.7635418884</v>
          </cell>
          <cell r="O186">
            <v>17084775.988751017</v>
          </cell>
          <cell r="Q186">
            <v>1</v>
          </cell>
          <cell r="R186">
            <v>1</v>
          </cell>
          <cell r="S186">
            <v>1</v>
          </cell>
          <cell r="U186">
            <v>0</v>
          </cell>
          <cell r="V186">
            <v>0</v>
          </cell>
          <cell r="W186">
            <v>0</v>
          </cell>
          <cell r="Y186">
            <v>6269982.5980986385</v>
          </cell>
          <cell r="Z186">
            <v>3552540.0223415</v>
          </cell>
          <cell r="AA186">
            <v>2978031.6047689882</v>
          </cell>
          <cell r="AB186">
            <v>4284221.7635418884</v>
          </cell>
          <cell r="AD186">
            <v>17084775.988751017</v>
          </cell>
          <cell r="AF186">
            <v>9944790.1524440851</v>
          </cell>
          <cell r="AG186">
            <v>11</v>
          </cell>
          <cell r="AH186">
            <v>8399232.6875228379</v>
          </cell>
          <cell r="AI186">
            <v>18344022.839966923</v>
          </cell>
          <cell r="AK186">
            <v>0</v>
          </cell>
          <cell r="AL186">
            <v>4589092.610107149</v>
          </cell>
          <cell r="AM186">
            <v>4589092.610107149</v>
          </cell>
          <cell r="AO186">
            <v>0.64748815094832424</v>
          </cell>
          <cell r="AQ186">
            <v>11877537.429604011</v>
          </cell>
          <cell r="AR186">
            <v>2971383.0886488971</v>
          </cell>
          <cell r="AT186">
            <v>31933696.507003926</v>
          </cell>
          <cell r="AU186">
            <v>31934000</v>
          </cell>
        </row>
        <row r="187">
          <cell r="B187" t="str">
            <v>NC065</v>
          </cell>
          <cell r="C187" t="str">
            <v xml:space="preserve"> Hantam</v>
          </cell>
          <cell r="D187">
            <v>178</v>
          </cell>
          <cell r="E187" t="str">
            <v>B3</v>
          </cell>
          <cell r="F187" t="str">
            <v>B</v>
          </cell>
          <cell r="G187">
            <v>7256.7634374345535</v>
          </cell>
          <cell r="H187">
            <v>0.52636247330505637</v>
          </cell>
          <cell r="I187">
            <v>3800.5895113621655</v>
          </cell>
          <cell r="K187">
            <v>11533467.421813969</v>
          </cell>
          <cell r="L187">
            <v>6534803.5614629909</v>
          </cell>
          <cell r="M187">
            <v>5478010.4980117772</v>
          </cell>
          <cell r="N187">
            <v>7880712.8033530489</v>
          </cell>
          <cell r="O187">
            <v>31426994.284641787</v>
          </cell>
          <cell r="Q187">
            <v>1</v>
          </cell>
          <cell r="R187">
            <v>1</v>
          </cell>
          <cell r="S187">
            <v>1</v>
          </cell>
          <cell r="U187">
            <v>0</v>
          </cell>
          <cell r="V187">
            <v>0</v>
          </cell>
          <cell r="W187">
            <v>0</v>
          </cell>
          <cell r="Y187">
            <v>11533467.421813969</v>
          </cell>
          <cell r="Z187">
            <v>6534803.5614629909</v>
          </cell>
          <cell r="AA187">
            <v>5478010.4980117772</v>
          </cell>
          <cell r="AB187">
            <v>7880712.8033530489</v>
          </cell>
          <cell r="AD187">
            <v>31426994.284641787</v>
          </cell>
          <cell r="AF187">
            <v>9944790.1524440851</v>
          </cell>
          <cell r="AG187">
            <v>13</v>
          </cell>
          <cell r="AH187">
            <v>9926365.9034360815</v>
          </cell>
          <cell r="AI187">
            <v>19871156.055880167</v>
          </cell>
          <cell r="AK187">
            <v>0</v>
          </cell>
          <cell r="AL187">
            <v>9681420.9032132272</v>
          </cell>
          <cell r="AM187">
            <v>9681420.9032132272</v>
          </cell>
          <cell r="AO187">
            <v>0.1924426943763059</v>
          </cell>
          <cell r="AQ187">
            <v>3824058.811765627</v>
          </cell>
          <cell r="AR187">
            <v>1863118.7240054426</v>
          </cell>
          <cell r="AT187">
            <v>37114171.820412859</v>
          </cell>
          <cell r="AU187">
            <v>37114000</v>
          </cell>
        </row>
        <row r="188">
          <cell r="B188" t="str">
            <v>NC066</v>
          </cell>
          <cell r="C188" t="str">
            <v xml:space="preserve"> Karoo Hoogland</v>
          </cell>
          <cell r="D188">
            <v>179</v>
          </cell>
          <cell r="E188" t="str">
            <v>B3</v>
          </cell>
          <cell r="F188" t="str">
            <v>B</v>
          </cell>
          <cell r="G188">
            <v>5280.1746302323636</v>
          </cell>
          <cell r="H188">
            <v>0.57591102388811688</v>
          </cell>
          <cell r="I188">
            <v>3025.7062237171535</v>
          </cell>
          <cell r="K188">
            <v>9181966.1278584655</v>
          </cell>
          <cell r="L188">
            <v>5202454.973781419</v>
          </cell>
          <cell r="M188">
            <v>4361126.1905213129</v>
          </cell>
          <cell r="N188">
            <v>6273953.4762033839</v>
          </cell>
          <cell r="O188">
            <v>25019500.768364578</v>
          </cell>
          <cell r="Q188">
            <v>1</v>
          </cell>
          <cell r="R188">
            <v>1</v>
          </cell>
          <cell r="S188">
            <v>1</v>
          </cell>
          <cell r="U188">
            <v>0</v>
          </cell>
          <cell r="V188">
            <v>0</v>
          </cell>
          <cell r="W188">
            <v>0</v>
          </cell>
          <cell r="Y188">
            <v>9181966.1278584655</v>
          </cell>
          <cell r="Z188">
            <v>5202454.973781419</v>
          </cell>
          <cell r="AA188">
            <v>4361126.1905213129</v>
          </cell>
          <cell r="AB188">
            <v>6273953.4762033839</v>
          </cell>
          <cell r="AD188">
            <v>25019500.768364578</v>
          </cell>
          <cell r="AF188">
            <v>9944790.1524440851</v>
          </cell>
          <cell r="AG188">
            <v>11</v>
          </cell>
          <cell r="AH188">
            <v>8399232.6875228379</v>
          </cell>
          <cell r="AI188">
            <v>18344022.839966923</v>
          </cell>
          <cell r="AK188">
            <v>0</v>
          </cell>
          <cell r="AL188">
            <v>7044406.7080984823</v>
          </cell>
          <cell r="AM188">
            <v>7044406.7080984823</v>
          </cell>
          <cell r="AO188">
            <v>0.37365893964606667</v>
          </cell>
          <cell r="AQ188">
            <v>6854408.1232252689</v>
          </cell>
          <cell r="AR188">
            <v>2632205.5409837179</v>
          </cell>
          <cell r="AT188">
            <v>34506114.432573564</v>
          </cell>
          <cell r="AU188">
            <v>34506000</v>
          </cell>
        </row>
        <row r="189">
          <cell r="B189" t="str">
            <v>NC067</v>
          </cell>
          <cell r="C189" t="str">
            <v xml:space="preserve"> Khâi-Ma</v>
          </cell>
          <cell r="D189">
            <v>180</v>
          </cell>
          <cell r="E189" t="str">
            <v>B3</v>
          </cell>
          <cell r="F189" t="str">
            <v>B</v>
          </cell>
          <cell r="G189">
            <v>4544.7975038769919</v>
          </cell>
          <cell r="H189">
            <v>0.50741654014392124</v>
          </cell>
          <cell r="I189">
            <v>2294.5748979466325</v>
          </cell>
          <cell r="K189">
            <v>6963236.8224093001</v>
          </cell>
          <cell r="L189">
            <v>3945334.3146682093</v>
          </cell>
          <cell r="M189">
            <v>3307304.1279116878</v>
          </cell>
          <cell r="N189">
            <v>4757916.0344573688</v>
          </cell>
          <cell r="O189">
            <v>18973791.299446568</v>
          </cell>
          <cell r="Q189">
            <v>1</v>
          </cell>
          <cell r="R189">
            <v>1</v>
          </cell>
          <cell r="S189">
            <v>1</v>
          </cell>
          <cell r="U189">
            <v>0</v>
          </cell>
          <cell r="V189">
            <v>0</v>
          </cell>
          <cell r="W189">
            <v>0</v>
          </cell>
          <cell r="Y189">
            <v>6963236.8224093001</v>
          </cell>
          <cell r="Z189">
            <v>3945334.3146682093</v>
          </cell>
          <cell r="AA189">
            <v>3307304.1279116878</v>
          </cell>
          <cell r="AB189">
            <v>4757916.0344573688</v>
          </cell>
          <cell r="AD189">
            <v>18973791.299446568</v>
          </cell>
          <cell r="AF189">
            <v>9944790.1524440851</v>
          </cell>
          <cell r="AG189">
            <v>11</v>
          </cell>
          <cell r="AH189">
            <v>8399232.6875228379</v>
          </cell>
          <cell r="AI189">
            <v>18344022.839966923</v>
          </cell>
          <cell r="AK189">
            <v>0</v>
          </cell>
          <cell r="AL189">
            <v>6063322.5726951808</v>
          </cell>
          <cell r="AM189">
            <v>6063322.5726951808</v>
          </cell>
          <cell r="AO189">
            <v>0.37395851336481145</v>
          </cell>
          <cell r="AQ189">
            <v>6859903.5103641767</v>
          </cell>
          <cell r="AR189">
            <v>2267431.0953363939</v>
          </cell>
          <cell r="AT189">
            <v>28101125.905147139</v>
          </cell>
          <cell r="AU189">
            <v>28101000</v>
          </cell>
        </row>
        <row r="190">
          <cell r="B190" t="str">
            <v>DC6</v>
          </cell>
          <cell r="C190" t="str">
            <v xml:space="preserve"> Namakwa District Municipality</v>
          </cell>
          <cell r="D190">
            <v>181</v>
          </cell>
          <cell r="E190" t="str">
            <v>C1</v>
          </cell>
          <cell r="F190" t="str">
            <v>C</v>
          </cell>
          <cell r="G190">
            <v>41093.490111909014</v>
          </cell>
          <cell r="H190">
            <v>0</v>
          </cell>
          <cell r="I190">
            <v>0</v>
          </cell>
          <cell r="K190">
            <v>0</v>
          </cell>
          <cell r="L190">
            <v>0</v>
          </cell>
          <cell r="M190">
            <v>0</v>
          </cell>
          <cell r="N190">
            <v>0</v>
          </cell>
          <cell r="O190">
            <v>0</v>
          </cell>
          <cell r="Q190">
            <v>0</v>
          </cell>
          <cell r="R190">
            <v>0</v>
          </cell>
          <cell r="S190">
            <v>0</v>
          </cell>
          <cell r="U190">
            <v>0</v>
          </cell>
          <cell r="V190">
            <v>0</v>
          </cell>
          <cell r="W190">
            <v>0</v>
          </cell>
          <cell r="Y190">
            <v>0</v>
          </cell>
          <cell r="Z190">
            <v>0</v>
          </cell>
          <cell r="AA190">
            <v>0</v>
          </cell>
          <cell r="AB190">
            <v>0</v>
          </cell>
          <cell r="AD190">
            <v>0</v>
          </cell>
          <cell r="AF190">
            <v>9944790.1524440851</v>
          </cell>
          <cell r="AG190">
            <v>19</v>
          </cell>
          <cell r="AH190">
            <v>14507765.551175812</v>
          </cell>
          <cell r="AI190">
            <v>24452555.703619897</v>
          </cell>
          <cell r="AK190">
            <v>6865591.0813471163</v>
          </cell>
          <cell r="AL190">
            <v>0</v>
          </cell>
          <cell r="AM190">
            <v>6865591.0813471163</v>
          </cell>
          <cell r="AO190">
            <v>0.29447736546659109</v>
          </cell>
          <cell r="AQ190">
            <v>7200724.1825270532</v>
          </cell>
          <cell r="AR190">
            <v>2021761.174006023</v>
          </cell>
          <cell r="AT190">
            <v>9222485.3565330766</v>
          </cell>
          <cell r="AU190">
            <v>9222000</v>
          </cell>
        </row>
        <row r="191">
          <cell r="B191" t="str">
            <v>NC071</v>
          </cell>
          <cell r="C191" t="str">
            <v xml:space="preserve"> Ubuntu</v>
          </cell>
          <cell r="D191">
            <v>182</v>
          </cell>
          <cell r="E191" t="str">
            <v>B3</v>
          </cell>
          <cell r="F191" t="str">
            <v>B</v>
          </cell>
          <cell r="G191">
            <v>6714.2582421727539</v>
          </cell>
          <cell r="H191">
            <v>0.63365701784581208</v>
          </cell>
          <cell r="I191">
            <v>4233.2641705079423</v>
          </cell>
          <cell r="K191">
            <v>12846484.539443633</v>
          </cell>
          <cell r="L191">
            <v>7278752.3344330098</v>
          </cell>
          <cell r="M191">
            <v>6101649.6250309777</v>
          </cell>
          <cell r="N191">
            <v>8777885.3908747267</v>
          </cell>
          <cell r="O191">
            <v>35004771.889782347</v>
          </cell>
          <cell r="Q191">
            <v>1</v>
          </cell>
          <cell r="R191">
            <v>1</v>
          </cell>
          <cell r="S191">
            <v>1</v>
          </cell>
          <cell r="U191">
            <v>0</v>
          </cell>
          <cell r="V191">
            <v>0</v>
          </cell>
          <cell r="W191">
            <v>0</v>
          </cell>
          <cell r="Y191">
            <v>12846484.539443633</v>
          </cell>
          <cell r="Z191">
            <v>7278752.3344330098</v>
          </cell>
          <cell r="AA191">
            <v>6101649.6250309777</v>
          </cell>
          <cell r="AB191">
            <v>8777885.3908747267</v>
          </cell>
          <cell r="AD191">
            <v>35004771.889782347</v>
          </cell>
          <cell r="AF191">
            <v>9944790.1524440851</v>
          </cell>
          <cell r="AG191">
            <v>11</v>
          </cell>
          <cell r="AH191">
            <v>8399232.6875228379</v>
          </cell>
          <cell r="AI191">
            <v>18344022.839966923</v>
          </cell>
          <cell r="AK191">
            <v>0</v>
          </cell>
          <cell r="AL191">
            <v>8957651.8038354814</v>
          </cell>
          <cell r="AM191">
            <v>8957651.8038354814</v>
          </cell>
          <cell r="AO191">
            <v>0.64497682180936988</v>
          </cell>
          <cell r="AQ191">
            <v>11831469.550520357</v>
          </cell>
          <cell r="AR191">
            <v>5777477.7913127784</v>
          </cell>
          <cell r="AT191">
            <v>52613719.231615484</v>
          </cell>
          <cell r="AU191">
            <v>52614000</v>
          </cell>
        </row>
        <row r="192">
          <cell r="B192" t="str">
            <v>NC072</v>
          </cell>
          <cell r="C192" t="str">
            <v xml:space="preserve"> Umsobomvu</v>
          </cell>
          <cell r="D192">
            <v>183</v>
          </cell>
          <cell r="E192" t="str">
            <v>B3</v>
          </cell>
          <cell r="F192" t="str">
            <v>B</v>
          </cell>
          <cell r="G192">
            <v>11096.930011606346</v>
          </cell>
          <cell r="H192">
            <v>0.60843785447008214</v>
          </cell>
          <cell r="I192">
            <v>6718.0333260290972</v>
          </cell>
          <cell r="K192">
            <v>20386894.789026245</v>
          </cell>
          <cell r="L192">
            <v>11551110.156389261</v>
          </cell>
          <cell r="M192">
            <v>9683091.7877238467</v>
          </cell>
          <cell r="N192">
            <v>13930178.749247449</v>
          </cell>
          <cell r="O192">
            <v>55551275.482386798</v>
          </cell>
          <cell r="Q192">
            <v>1</v>
          </cell>
          <cell r="R192">
            <v>1</v>
          </cell>
          <cell r="S192">
            <v>1</v>
          </cell>
          <cell r="U192">
            <v>0</v>
          </cell>
          <cell r="V192">
            <v>0</v>
          </cell>
          <cell r="W192">
            <v>0</v>
          </cell>
          <cell r="Y192">
            <v>20386894.789026245</v>
          </cell>
          <cell r="Z192">
            <v>11551110.156389261</v>
          </cell>
          <cell r="AA192">
            <v>9683091.7877238467</v>
          </cell>
          <cell r="AB192">
            <v>13930178.749247449</v>
          </cell>
          <cell r="AD192">
            <v>55551275.482386798</v>
          </cell>
          <cell r="AF192">
            <v>9944790.1524440851</v>
          </cell>
          <cell r="AG192">
            <v>13</v>
          </cell>
          <cell r="AH192">
            <v>9926365.9034360815</v>
          </cell>
          <cell r="AI192">
            <v>19871156.055880167</v>
          </cell>
          <cell r="AK192">
            <v>0</v>
          </cell>
          <cell r="AL192">
            <v>14804678.573598435</v>
          </cell>
          <cell r="AM192">
            <v>14804678.573598435</v>
          </cell>
          <cell r="AO192">
            <v>0.58553652043232085</v>
          </cell>
          <cell r="AQ192">
            <v>11635287.573927714</v>
          </cell>
          <cell r="AR192">
            <v>8668679.9781037625</v>
          </cell>
          <cell r="AT192">
            <v>75855243.03441827</v>
          </cell>
          <cell r="AU192">
            <v>75855000</v>
          </cell>
        </row>
        <row r="193">
          <cell r="B193" t="str">
            <v>NC073</v>
          </cell>
          <cell r="C193" t="str">
            <v xml:space="preserve"> Emthanjeni</v>
          </cell>
          <cell r="D193">
            <v>184</v>
          </cell>
          <cell r="E193" t="str">
            <v>B3</v>
          </cell>
          <cell r="F193" t="str">
            <v>B</v>
          </cell>
          <cell r="G193">
            <v>13019.344272861568</v>
          </cell>
          <cell r="H193">
            <v>0.51066372033819551</v>
          </cell>
          <cell r="I193">
            <v>6615.2642488295514</v>
          </cell>
          <cell r="K193">
            <v>20075026.380110379</v>
          </cell>
          <cell r="L193">
            <v>11374407.113431286</v>
          </cell>
          <cell r="M193">
            <v>9534964.7453039661</v>
          </cell>
          <cell r="N193">
            <v>13717081.917807482</v>
          </cell>
          <cell r="O193">
            <v>54701480.156653114</v>
          </cell>
          <cell r="Q193">
            <v>1</v>
          </cell>
          <cell r="R193">
            <v>1</v>
          </cell>
          <cell r="S193">
            <v>1</v>
          </cell>
          <cell r="U193">
            <v>0</v>
          </cell>
          <cell r="V193">
            <v>0</v>
          </cell>
          <cell r="W193">
            <v>0</v>
          </cell>
          <cell r="Y193">
            <v>20075026.380110379</v>
          </cell>
          <cell r="Z193">
            <v>11374407.113431286</v>
          </cell>
          <cell r="AA193">
            <v>9534964.7453039661</v>
          </cell>
          <cell r="AB193">
            <v>13717081.917807482</v>
          </cell>
          <cell r="AD193">
            <v>54701480.156653114</v>
          </cell>
          <cell r="AF193">
            <v>9944790.1524440851</v>
          </cell>
          <cell r="AG193">
            <v>15</v>
          </cell>
          <cell r="AH193">
            <v>11453499.119349325</v>
          </cell>
          <cell r="AI193">
            <v>21398289.27179341</v>
          </cell>
          <cell r="AK193">
            <v>0</v>
          </cell>
          <cell r="AL193">
            <v>17369417.216936551</v>
          </cell>
          <cell r="AM193">
            <v>17369417.216936551</v>
          </cell>
          <cell r="AO193">
            <v>0.30338346657565485</v>
          </cell>
          <cell r="AQ193">
            <v>6491887.1780653298</v>
          </cell>
          <cell r="AR193">
            <v>5269594.0076730736</v>
          </cell>
          <cell r="AT193">
            <v>66462961.342391521</v>
          </cell>
          <cell r="AU193">
            <v>66463000</v>
          </cell>
        </row>
        <row r="194">
          <cell r="B194" t="str">
            <v>NC074</v>
          </cell>
          <cell r="C194" t="str">
            <v xml:space="preserve"> Kareeberg</v>
          </cell>
          <cell r="D194">
            <v>185</v>
          </cell>
          <cell r="E194" t="str">
            <v>B3</v>
          </cell>
          <cell r="F194" t="str">
            <v>B</v>
          </cell>
          <cell r="G194">
            <v>4158.5891184328648</v>
          </cell>
          <cell r="H194">
            <v>0.60550985306858995</v>
          </cell>
          <cell r="I194">
            <v>2505.4763526445463</v>
          </cell>
          <cell r="K194">
            <v>7603249.391433036</v>
          </cell>
          <cell r="L194">
            <v>4307962.157837647</v>
          </cell>
          <cell r="M194">
            <v>3611288.6491095712</v>
          </cell>
          <cell r="N194">
            <v>5195230.7692675311</v>
          </cell>
          <cell r="O194">
            <v>20717730.967647783</v>
          </cell>
          <cell r="Q194">
            <v>1</v>
          </cell>
          <cell r="R194">
            <v>1</v>
          </cell>
          <cell r="S194">
            <v>1</v>
          </cell>
          <cell r="U194">
            <v>0</v>
          </cell>
          <cell r="V194">
            <v>0</v>
          </cell>
          <cell r="W194">
            <v>0</v>
          </cell>
          <cell r="Y194">
            <v>7603249.391433036</v>
          </cell>
          <cell r="Z194">
            <v>4307962.157837647</v>
          </cell>
          <cell r="AA194">
            <v>3611288.6491095712</v>
          </cell>
          <cell r="AB194">
            <v>5195230.7692675311</v>
          </cell>
          <cell r="AD194">
            <v>20717730.967647783</v>
          </cell>
          <cell r="AF194">
            <v>9944790.1524440851</v>
          </cell>
          <cell r="AG194">
            <v>11</v>
          </cell>
          <cell r="AH194">
            <v>8399232.6875228379</v>
          </cell>
          <cell r="AI194">
            <v>18344022.839966923</v>
          </cell>
          <cell r="AK194">
            <v>0</v>
          </cell>
          <cell r="AL194">
            <v>5548072.7691054903</v>
          </cell>
          <cell r="AM194">
            <v>5548072.7691054903</v>
          </cell>
          <cell r="AO194">
            <v>0.64135972383509943</v>
          </cell>
          <cell r="AQ194">
            <v>11765117.422665942</v>
          </cell>
          <cell r="AR194">
            <v>3558310.4190105326</v>
          </cell>
          <cell r="AT194">
            <v>36041158.809324257</v>
          </cell>
          <cell r="AU194">
            <v>36041000</v>
          </cell>
        </row>
        <row r="195">
          <cell r="B195" t="str">
            <v>NC075</v>
          </cell>
          <cell r="C195" t="str">
            <v xml:space="preserve"> Renosterberg</v>
          </cell>
          <cell r="D195">
            <v>186</v>
          </cell>
          <cell r="E195" t="str">
            <v>B3</v>
          </cell>
          <cell r="F195" t="str">
            <v>B</v>
          </cell>
          <cell r="G195">
            <v>3970.4669566934813</v>
          </cell>
          <cell r="H195">
            <v>0.61593244237355083</v>
          </cell>
          <cell r="I195">
            <v>2433.3117129496968</v>
          </cell>
          <cell r="K195">
            <v>7384254.8069247007</v>
          </cell>
          <cell r="L195">
            <v>4183880.9480464393</v>
          </cell>
          <cell r="M195">
            <v>3507273.5607524137</v>
          </cell>
          <cell r="N195">
            <v>5045593.772614155</v>
          </cell>
          <cell r="O195">
            <v>20121003.088337708</v>
          </cell>
          <cell r="Q195">
            <v>1</v>
          </cell>
          <cell r="R195">
            <v>1</v>
          </cell>
          <cell r="S195">
            <v>1</v>
          </cell>
          <cell r="U195">
            <v>0</v>
          </cell>
          <cell r="V195">
            <v>0</v>
          </cell>
          <cell r="W195">
            <v>0</v>
          </cell>
          <cell r="Y195">
            <v>7384254.8069247007</v>
          </cell>
          <cell r="Z195">
            <v>4183880.9480464393</v>
          </cell>
          <cell r="AA195">
            <v>3507273.5607524137</v>
          </cell>
          <cell r="AB195">
            <v>5045593.772614155</v>
          </cell>
          <cell r="AD195">
            <v>20121003.088337708</v>
          </cell>
          <cell r="AF195">
            <v>9944790.1524440851</v>
          </cell>
          <cell r="AG195">
            <v>9</v>
          </cell>
          <cell r="AH195">
            <v>6872099.4716095952</v>
          </cell>
          <cell r="AI195">
            <v>16816889.624053679</v>
          </cell>
          <cell r="AK195">
            <v>0</v>
          </cell>
          <cell r="AL195">
            <v>5297094.513479013</v>
          </cell>
          <cell r="AM195">
            <v>5297094.513479013</v>
          </cell>
          <cell r="AO195">
            <v>0.66973046049860352</v>
          </cell>
          <cell r="AQ195">
            <v>11262783.232071659</v>
          </cell>
          <cell r="AR195">
            <v>3547625.5478169257</v>
          </cell>
          <cell r="AT195">
            <v>34931411.86822629</v>
          </cell>
          <cell r="AU195">
            <v>34931000</v>
          </cell>
        </row>
        <row r="196">
          <cell r="B196" t="str">
            <v>NC076</v>
          </cell>
          <cell r="C196" t="str">
            <v xml:space="preserve"> Thembelihle</v>
          </cell>
          <cell r="D196">
            <v>187</v>
          </cell>
          <cell r="E196" t="str">
            <v>B3</v>
          </cell>
          <cell r="F196" t="str">
            <v>B</v>
          </cell>
          <cell r="G196">
            <v>5104.652918087867</v>
          </cell>
          <cell r="H196">
            <v>0.55156452766903719</v>
          </cell>
          <cell r="I196">
            <v>2801.4677483011092</v>
          </cell>
          <cell r="K196">
            <v>8501480.3392205741</v>
          </cell>
          <cell r="L196">
            <v>4816895.2117010877</v>
          </cell>
          <cell r="M196">
            <v>4037918.2464076681</v>
          </cell>
          <cell r="N196">
            <v>5808983.7606020207</v>
          </cell>
          <cell r="O196">
            <v>23165277.557931349</v>
          </cell>
          <cell r="Q196">
            <v>1</v>
          </cell>
          <cell r="R196">
            <v>1</v>
          </cell>
          <cell r="S196">
            <v>1</v>
          </cell>
          <cell r="U196">
            <v>0</v>
          </cell>
          <cell r="V196">
            <v>0</v>
          </cell>
          <cell r="W196">
            <v>0</v>
          </cell>
          <cell r="Y196">
            <v>8501480.3392205741</v>
          </cell>
          <cell r="Z196">
            <v>4816895.2117010877</v>
          </cell>
          <cell r="AA196">
            <v>4037918.2464076681</v>
          </cell>
          <cell r="AB196">
            <v>5808983.7606020207</v>
          </cell>
          <cell r="AD196">
            <v>23165277.557931349</v>
          </cell>
          <cell r="AF196">
            <v>9944790.1524440851</v>
          </cell>
          <cell r="AG196">
            <v>11</v>
          </cell>
          <cell r="AH196">
            <v>8399232.6875228379</v>
          </cell>
          <cell r="AI196">
            <v>18344022.839966923</v>
          </cell>
          <cell r="AK196">
            <v>0</v>
          </cell>
          <cell r="AL196">
            <v>6810239.012324146</v>
          </cell>
          <cell r="AM196">
            <v>6810239.012324146</v>
          </cell>
          <cell r="AO196">
            <v>0.54588529703092759</v>
          </cell>
          <cell r="AQ196">
            <v>10013732.356737463</v>
          </cell>
          <cell r="AR196">
            <v>3717609.3460941776</v>
          </cell>
          <cell r="AT196">
            <v>36896619.26076299</v>
          </cell>
          <cell r="AU196">
            <v>36897000</v>
          </cell>
        </row>
        <row r="197">
          <cell r="B197" t="str">
            <v>NC077</v>
          </cell>
          <cell r="C197" t="str">
            <v xml:space="preserve"> Siyathemba</v>
          </cell>
          <cell r="D197">
            <v>188</v>
          </cell>
          <cell r="E197" t="str">
            <v>B3</v>
          </cell>
          <cell r="F197" t="str">
            <v>B</v>
          </cell>
          <cell r="G197">
            <v>7420.4180034009969</v>
          </cell>
          <cell r="H197">
            <v>0.57773674221096483</v>
          </cell>
          <cell r="I197">
            <v>4265.6128825128417</v>
          </cell>
          <cell r="K197">
            <v>12944651.630346442</v>
          </cell>
          <cell r="L197">
            <v>7334373.3052814491</v>
          </cell>
          <cell r="M197">
            <v>6148275.7032828452</v>
          </cell>
          <cell r="N197">
            <v>8844962.066244917</v>
          </cell>
          <cell r="O197">
            <v>35272262.705155656</v>
          </cell>
          <cell r="Q197">
            <v>1</v>
          </cell>
          <cell r="R197">
            <v>1</v>
          </cell>
          <cell r="S197">
            <v>1</v>
          </cell>
          <cell r="U197">
            <v>0</v>
          </cell>
          <cell r="V197">
            <v>0</v>
          </cell>
          <cell r="W197">
            <v>0</v>
          </cell>
          <cell r="Y197">
            <v>12944651.630346442</v>
          </cell>
          <cell r="Z197">
            <v>7334373.3052814491</v>
          </cell>
          <cell r="AA197">
            <v>6148275.7032828452</v>
          </cell>
          <cell r="AB197">
            <v>8844962.066244917</v>
          </cell>
          <cell r="AD197">
            <v>35272262.705155656</v>
          </cell>
          <cell r="AF197">
            <v>9944790.1524440851</v>
          </cell>
          <cell r="AG197">
            <v>11</v>
          </cell>
          <cell r="AH197">
            <v>8399232.6875228379</v>
          </cell>
          <cell r="AI197">
            <v>18344022.839966923</v>
          </cell>
          <cell r="AK197">
            <v>0</v>
          </cell>
          <cell r="AL197">
            <v>9899756.3566855714</v>
          </cell>
          <cell r="AM197">
            <v>9899756.3566855714</v>
          </cell>
          <cell r="AO197">
            <v>0.48849218902989666</v>
          </cell>
          <cell r="AQ197">
            <v>8960911.8727098648</v>
          </cell>
          <cell r="AR197">
            <v>4835953.6535399696</v>
          </cell>
          <cell r="AT197">
            <v>49069128.231405489</v>
          </cell>
          <cell r="AU197">
            <v>49069000</v>
          </cell>
        </row>
        <row r="198">
          <cell r="B198" t="str">
            <v>NC078</v>
          </cell>
          <cell r="C198" t="str">
            <v xml:space="preserve"> Siyancuma</v>
          </cell>
          <cell r="D198">
            <v>189</v>
          </cell>
          <cell r="E198" t="str">
            <v>B3</v>
          </cell>
          <cell r="F198" t="str">
            <v>B</v>
          </cell>
          <cell r="G198">
            <v>10203.941347183896</v>
          </cell>
          <cell r="H198">
            <v>0.60667767708071185</v>
          </cell>
          <cell r="I198">
            <v>6159.5509164094683</v>
          </cell>
          <cell r="K198">
            <v>18692094.901338413</v>
          </cell>
          <cell r="L198">
            <v>10590845.221571622</v>
          </cell>
          <cell r="M198">
            <v>8878118.6398200803</v>
          </cell>
          <cell r="N198">
            <v>12772137.48675935</v>
          </cell>
          <cell r="O198">
            <v>50933196.249489471</v>
          </cell>
          <cell r="Q198">
            <v>1</v>
          </cell>
          <cell r="R198">
            <v>1</v>
          </cell>
          <cell r="S198">
            <v>1</v>
          </cell>
          <cell r="U198">
            <v>0</v>
          </cell>
          <cell r="V198">
            <v>0</v>
          </cell>
          <cell r="W198">
            <v>0</v>
          </cell>
          <cell r="Y198">
            <v>18692094.901338413</v>
          </cell>
          <cell r="Z198">
            <v>10590845.221571622</v>
          </cell>
          <cell r="AA198">
            <v>8878118.6398200803</v>
          </cell>
          <cell r="AB198">
            <v>12772137.48675935</v>
          </cell>
          <cell r="AD198">
            <v>50933196.249489471</v>
          </cell>
          <cell r="AF198">
            <v>9944790.1524440851</v>
          </cell>
          <cell r="AG198">
            <v>13</v>
          </cell>
          <cell r="AH198">
            <v>9926365.9034360815</v>
          </cell>
          <cell r="AI198">
            <v>19871156.055880167</v>
          </cell>
          <cell r="AK198">
            <v>0</v>
          </cell>
          <cell r="AL198">
            <v>13613321.132142644</v>
          </cell>
          <cell r="AM198">
            <v>13613321.132142644</v>
          </cell>
          <cell r="AO198">
            <v>0.51567525167858053</v>
          </cell>
          <cell r="AQ198">
            <v>10247063.400260355</v>
          </cell>
          <cell r="AR198">
            <v>7020052.8009989969</v>
          </cell>
          <cell r="AT198">
            <v>68200312.450748831</v>
          </cell>
          <cell r="AU198">
            <v>68200000</v>
          </cell>
        </row>
        <row r="199">
          <cell r="B199" t="str">
            <v>DC7</v>
          </cell>
          <cell r="C199" t="str">
            <v xml:space="preserve"> Pixley Ka Seme District Municipality</v>
          </cell>
          <cell r="D199">
            <v>190</v>
          </cell>
          <cell r="E199" t="str">
            <v>C1</v>
          </cell>
          <cell r="F199" t="str">
            <v>C</v>
          </cell>
          <cell r="G199">
            <v>61688.600870439768</v>
          </cell>
          <cell r="H199">
            <v>0</v>
          </cell>
          <cell r="I199">
            <v>0</v>
          </cell>
          <cell r="K199">
            <v>0</v>
          </cell>
          <cell r="L199">
            <v>0</v>
          </cell>
          <cell r="M199">
            <v>0</v>
          </cell>
          <cell r="N199">
            <v>0</v>
          </cell>
          <cell r="O199">
            <v>0</v>
          </cell>
          <cell r="Q199">
            <v>0</v>
          </cell>
          <cell r="R199">
            <v>0</v>
          </cell>
          <cell r="S199">
            <v>0</v>
          </cell>
          <cell r="U199">
            <v>0</v>
          </cell>
          <cell r="V199">
            <v>0</v>
          </cell>
          <cell r="W199">
            <v>0</v>
          </cell>
          <cell r="Y199">
            <v>0</v>
          </cell>
          <cell r="Z199">
            <v>0</v>
          </cell>
          <cell r="AA199">
            <v>0</v>
          </cell>
          <cell r="AB199">
            <v>0</v>
          </cell>
          <cell r="AD199">
            <v>0</v>
          </cell>
          <cell r="AF199">
            <v>9944790.1524440851</v>
          </cell>
          <cell r="AG199">
            <v>21</v>
          </cell>
          <cell r="AH199">
            <v>16034898.767089056</v>
          </cell>
          <cell r="AI199">
            <v>25979688.919533141</v>
          </cell>
          <cell r="AK199">
            <v>10306467.199633973</v>
          </cell>
          <cell r="AL199">
            <v>0</v>
          </cell>
          <cell r="AM199">
            <v>10306467.199633973</v>
          </cell>
          <cell r="AO199">
            <v>0.67558497444456833</v>
          </cell>
          <cell r="AQ199">
            <v>17551487.47478063</v>
          </cell>
          <cell r="AR199">
            <v>6962894.379678499</v>
          </cell>
          <cell r="AT199">
            <v>24514381.854459129</v>
          </cell>
          <cell r="AU199">
            <v>24514000</v>
          </cell>
        </row>
        <row r="200">
          <cell r="B200" t="str">
            <v>NC082</v>
          </cell>
          <cell r="C200" t="str">
            <v xml:space="preserve"> !Kai !Garib</v>
          </cell>
          <cell r="D200">
            <v>191</v>
          </cell>
          <cell r="E200" t="str">
            <v>B3</v>
          </cell>
          <cell r="F200" t="str">
            <v>B</v>
          </cell>
          <cell r="G200">
            <v>26691.162287511976</v>
          </cell>
          <cell r="H200">
            <v>0.59152933314043077</v>
          </cell>
          <cell r="I200">
            <v>15709.662401531597</v>
          </cell>
          <cell r="K200">
            <v>47673361.980842143</v>
          </cell>
          <cell r="L200">
            <v>27011482.693408743</v>
          </cell>
          <cell r="M200">
            <v>22643249.237660278</v>
          </cell>
          <cell r="N200">
            <v>32574772.217305794</v>
          </cell>
          <cell r="O200">
            <v>129902866.12921695</v>
          </cell>
          <cell r="Q200">
            <v>1</v>
          </cell>
          <cell r="R200">
            <v>1</v>
          </cell>
          <cell r="S200">
            <v>1</v>
          </cell>
          <cell r="U200">
            <v>0</v>
          </cell>
          <cell r="V200">
            <v>0</v>
          </cell>
          <cell r="W200">
            <v>0</v>
          </cell>
          <cell r="Y200">
            <v>47673361.980842143</v>
          </cell>
          <cell r="Z200">
            <v>27011482.693408743</v>
          </cell>
          <cell r="AA200">
            <v>22643249.237660278</v>
          </cell>
          <cell r="AB200">
            <v>32574772.217305794</v>
          </cell>
          <cell r="AD200">
            <v>129902866.12921695</v>
          </cell>
          <cell r="AF200">
            <v>9944790.1524440851</v>
          </cell>
          <cell r="AG200">
            <v>19</v>
          </cell>
          <cell r="AH200">
            <v>14507765.551175812</v>
          </cell>
          <cell r="AI200">
            <v>24452555.703619897</v>
          </cell>
          <cell r="AK200">
            <v>0</v>
          </cell>
          <cell r="AL200">
            <v>35609315.189793319</v>
          </cell>
          <cell r="AM200">
            <v>35609315.189793319</v>
          </cell>
          <cell r="AO200">
            <v>0.2002449551525316</v>
          </cell>
          <cell r="AQ200">
            <v>4896500.920236147</v>
          </cell>
          <cell r="AR200">
            <v>7130585.7231925251</v>
          </cell>
          <cell r="AT200">
            <v>141929952.77264562</v>
          </cell>
          <cell r="AU200">
            <v>141930000</v>
          </cell>
        </row>
        <row r="201">
          <cell r="B201" t="str">
            <v>NC084</v>
          </cell>
          <cell r="C201" t="str">
            <v xml:space="preserve"> !Kheis</v>
          </cell>
          <cell r="D201">
            <v>192</v>
          </cell>
          <cell r="E201" t="str">
            <v>B3</v>
          </cell>
          <cell r="F201" t="str">
            <v>B</v>
          </cell>
          <cell r="G201">
            <v>4366.1654401552451</v>
          </cell>
          <cell r="H201">
            <v>0.59146655582419216</v>
          </cell>
          <cell r="I201">
            <v>2569.5286308720047</v>
          </cell>
          <cell r="K201">
            <v>7797625.780154001</v>
          </cell>
          <cell r="L201">
            <v>4418094.8240014799</v>
          </cell>
          <cell r="M201">
            <v>3703610.9195106784</v>
          </cell>
          <cell r="N201">
            <v>5328046.3778992947</v>
          </cell>
          <cell r="O201">
            <v>21247377.901565455</v>
          </cell>
          <cell r="Q201">
            <v>1</v>
          </cell>
          <cell r="R201">
            <v>1</v>
          </cell>
          <cell r="S201">
            <v>1</v>
          </cell>
          <cell r="U201">
            <v>0</v>
          </cell>
          <cell r="V201">
            <v>0</v>
          </cell>
          <cell r="W201">
            <v>0</v>
          </cell>
          <cell r="Y201">
            <v>7797625.780154001</v>
          </cell>
          <cell r="Z201">
            <v>4418094.8240014799</v>
          </cell>
          <cell r="AA201">
            <v>3703610.9195106784</v>
          </cell>
          <cell r="AB201">
            <v>5328046.3778992947</v>
          </cell>
          <cell r="AD201">
            <v>21247377.901565455</v>
          </cell>
          <cell r="AF201">
            <v>9944790.1524440851</v>
          </cell>
          <cell r="AG201">
            <v>11</v>
          </cell>
          <cell r="AH201">
            <v>8399232.6875228379</v>
          </cell>
          <cell r="AI201">
            <v>18344022.839966923</v>
          </cell>
          <cell r="AK201">
            <v>0</v>
          </cell>
          <cell r="AL201">
            <v>5825005.2828165367</v>
          </cell>
          <cell r="AM201">
            <v>5825005.2828165367</v>
          </cell>
          <cell r="AO201">
            <v>0.58348680297485633</v>
          </cell>
          <cell r="AQ201">
            <v>10703495.240590045</v>
          </cell>
          <cell r="AR201">
            <v>3398813.7097822698</v>
          </cell>
          <cell r="AT201">
            <v>35349686.851937771</v>
          </cell>
          <cell r="AU201">
            <v>35350000</v>
          </cell>
        </row>
        <row r="202">
          <cell r="B202" t="str">
            <v>NC085</v>
          </cell>
          <cell r="C202" t="str">
            <v xml:space="preserve"> Tsantsabane</v>
          </cell>
          <cell r="D202">
            <v>193</v>
          </cell>
          <cell r="E202" t="str">
            <v>B3</v>
          </cell>
          <cell r="F202" t="str">
            <v>B</v>
          </cell>
          <cell r="G202">
            <v>14078.189915235089</v>
          </cell>
          <cell r="H202">
            <v>0.47936488975571989</v>
          </cell>
          <cell r="I202">
            <v>6714.8470068933721</v>
          </cell>
          <cell r="K202">
            <v>20377225.418567393</v>
          </cell>
          <cell r="L202">
            <v>11545631.540618248</v>
          </cell>
          <cell r="M202">
            <v>9678499.1608107481</v>
          </cell>
          <cell r="N202">
            <v>13923571.756849714</v>
          </cell>
          <cell r="O202">
            <v>55524927.876846105</v>
          </cell>
          <cell r="Q202">
            <v>1</v>
          </cell>
          <cell r="R202">
            <v>1</v>
          </cell>
          <cell r="S202">
            <v>1</v>
          </cell>
          <cell r="U202">
            <v>0</v>
          </cell>
          <cell r="V202">
            <v>0</v>
          </cell>
          <cell r="W202">
            <v>0</v>
          </cell>
          <cell r="Y202">
            <v>20377225.418567393</v>
          </cell>
          <cell r="Z202">
            <v>11545631.540618248</v>
          </cell>
          <cell r="AA202">
            <v>9678499.1608107481</v>
          </cell>
          <cell r="AB202">
            <v>13923571.756849714</v>
          </cell>
          <cell r="AD202">
            <v>55524927.876846105</v>
          </cell>
          <cell r="AF202">
            <v>9944790.1524440851</v>
          </cell>
          <cell r="AG202">
            <v>13</v>
          </cell>
          <cell r="AH202">
            <v>9926365.9034360815</v>
          </cell>
          <cell r="AI202">
            <v>19871156.055880167</v>
          </cell>
          <cell r="AK202">
            <v>0</v>
          </cell>
          <cell r="AL202">
            <v>18782048.402138207</v>
          </cell>
          <cell r="AM202">
            <v>18782048.402138207</v>
          </cell>
          <cell r="AO202">
            <v>0.20679775898157204</v>
          </cell>
          <cell r="AQ202">
            <v>4109310.5407291125</v>
          </cell>
          <cell r="AR202">
            <v>3884085.5186455972</v>
          </cell>
          <cell r="AT202">
            <v>63518323.936220817</v>
          </cell>
          <cell r="AU202">
            <v>63518000</v>
          </cell>
        </row>
        <row r="203">
          <cell r="B203" t="str">
            <v>NC086</v>
          </cell>
          <cell r="C203" t="str">
            <v xml:space="preserve"> Kgatelopele</v>
          </cell>
          <cell r="D203">
            <v>194</v>
          </cell>
          <cell r="E203" t="str">
            <v>B3</v>
          </cell>
          <cell r="F203" t="str">
            <v>B</v>
          </cell>
          <cell r="G203">
            <v>7327.0190134828663</v>
          </cell>
          <cell r="H203">
            <v>0.4826688095652939</v>
          </cell>
          <cell r="I203">
            <v>3518.840927175549</v>
          </cell>
          <cell r="K203">
            <v>10678458.453562124</v>
          </cell>
          <cell r="L203">
            <v>6050359.85980157</v>
          </cell>
          <cell r="M203">
            <v>5071909.8924714895</v>
          </cell>
          <cell r="N203">
            <v>7296492.9953237791</v>
          </cell>
          <cell r="O203">
            <v>29097221.201158963</v>
          </cell>
          <cell r="Q203">
            <v>1</v>
          </cell>
          <cell r="R203">
            <v>1</v>
          </cell>
          <cell r="S203">
            <v>1</v>
          </cell>
          <cell r="U203">
            <v>0</v>
          </cell>
          <cell r="V203">
            <v>0</v>
          </cell>
          <cell r="W203">
            <v>0</v>
          </cell>
          <cell r="Y203">
            <v>10678458.453562124</v>
          </cell>
          <cell r="Z203">
            <v>6050359.85980157</v>
          </cell>
          <cell r="AA203">
            <v>5071909.8924714895</v>
          </cell>
          <cell r="AB203">
            <v>7296492.9953237791</v>
          </cell>
          <cell r="AD203">
            <v>29097221.201158963</v>
          </cell>
          <cell r="AF203">
            <v>9944790.1524440851</v>
          </cell>
          <cell r="AG203">
            <v>11</v>
          </cell>
          <cell r="AH203">
            <v>8399232.6875228379</v>
          </cell>
          <cell r="AI203">
            <v>18344022.839966923</v>
          </cell>
          <cell r="AK203">
            <v>0</v>
          </cell>
          <cell r="AL203">
            <v>9775150.54017682</v>
          </cell>
          <cell r="AM203">
            <v>9775150.54017682</v>
          </cell>
          <cell r="AO203">
            <v>0.2549722122192819</v>
          </cell>
          <cell r="AQ203">
            <v>4677216.0845074002</v>
          </cell>
          <cell r="AR203">
            <v>2492391.7580053923</v>
          </cell>
          <cell r="AT203">
            <v>36266829.043671757</v>
          </cell>
          <cell r="AU203">
            <v>36267000</v>
          </cell>
        </row>
        <row r="204">
          <cell r="B204" t="str">
            <v>NC087</v>
          </cell>
          <cell r="C204" t="str">
            <v xml:space="preserve"> Dawid Kruiper</v>
          </cell>
          <cell r="D204">
            <v>195</v>
          </cell>
          <cell r="E204" t="str">
            <v>B2</v>
          </cell>
          <cell r="F204" t="str">
            <v>B</v>
          </cell>
          <cell r="G204">
            <v>31969.718920778087</v>
          </cell>
          <cell r="H204">
            <v>0.49854807966826659</v>
          </cell>
          <cell r="I204">
            <v>15858.749765610723</v>
          </cell>
          <cell r="K204">
            <v>48125790.282154381</v>
          </cell>
          <cell r="L204">
            <v>27267826.251385942</v>
          </cell>
          <cell r="M204">
            <v>22858137.518308517</v>
          </cell>
          <cell r="N204">
            <v>32883912.337648708</v>
          </cell>
          <cell r="O204">
            <v>131135666.38949755</v>
          </cell>
          <cell r="Q204">
            <v>1</v>
          </cell>
          <cell r="R204">
            <v>1</v>
          </cell>
          <cell r="S204">
            <v>1</v>
          </cell>
          <cell r="U204">
            <v>0</v>
          </cell>
          <cell r="V204">
            <v>0</v>
          </cell>
          <cell r="W204">
            <v>0</v>
          </cell>
          <cell r="Y204">
            <v>48125790.282154381</v>
          </cell>
          <cell r="Z204">
            <v>27267826.251385942</v>
          </cell>
          <cell r="AA204">
            <v>22858137.518308517</v>
          </cell>
          <cell r="AB204">
            <v>32883912.337648708</v>
          </cell>
          <cell r="AD204">
            <v>131135666.38949755</v>
          </cell>
          <cell r="AF204">
            <v>9944790.1524440851</v>
          </cell>
          <cell r="AG204">
            <v>33</v>
          </cell>
          <cell r="AH204">
            <v>25197698.062568516</v>
          </cell>
          <cell r="AI204">
            <v>35142488.215012603</v>
          </cell>
          <cell r="AK204">
            <v>0</v>
          </cell>
          <cell r="AL204">
            <v>42651563.289610647</v>
          </cell>
          <cell r="AM204">
            <v>42651563.289610647</v>
          </cell>
          <cell r="AO204">
            <v>8.5606959156368512E-2</v>
          </cell>
          <cell r="AQ204">
            <v>3008441.5532757458</v>
          </cell>
          <cell r="AR204">
            <v>3651270.6364889652</v>
          </cell>
          <cell r="AT204">
            <v>137795378.57926226</v>
          </cell>
          <cell r="AU204">
            <v>137795000</v>
          </cell>
        </row>
        <row r="205">
          <cell r="B205" t="str">
            <v>DC8</v>
          </cell>
          <cell r="C205" t="str">
            <v xml:space="preserve"> Z.F. Mgcawu District Municipality</v>
          </cell>
          <cell r="D205">
            <v>196</v>
          </cell>
          <cell r="E205" t="str">
            <v>C1</v>
          </cell>
          <cell r="F205" t="str">
            <v>C</v>
          </cell>
          <cell r="G205">
            <v>84432.255577163261</v>
          </cell>
          <cell r="H205">
            <v>0</v>
          </cell>
          <cell r="I205">
            <v>0</v>
          </cell>
          <cell r="K205">
            <v>0</v>
          </cell>
          <cell r="L205">
            <v>0</v>
          </cell>
          <cell r="M205">
            <v>0</v>
          </cell>
          <cell r="N205">
            <v>0</v>
          </cell>
          <cell r="O205">
            <v>0</v>
          </cell>
          <cell r="Q205">
            <v>0</v>
          </cell>
          <cell r="R205">
            <v>0</v>
          </cell>
          <cell r="S205">
            <v>0</v>
          </cell>
          <cell r="U205">
            <v>0</v>
          </cell>
          <cell r="V205">
            <v>0</v>
          </cell>
          <cell r="W205">
            <v>0</v>
          </cell>
          <cell r="Y205">
            <v>0</v>
          </cell>
          <cell r="Z205">
            <v>0</v>
          </cell>
          <cell r="AA205">
            <v>0</v>
          </cell>
          <cell r="AB205">
            <v>0</v>
          </cell>
          <cell r="AD205">
            <v>0</v>
          </cell>
          <cell r="AF205">
            <v>9944790.1524440851</v>
          </cell>
          <cell r="AG205">
            <v>23</v>
          </cell>
          <cell r="AH205">
            <v>17562031.983002298</v>
          </cell>
          <cell r="AI205">
            <v>27506822.135446385</v>
          </cell>
          <cell r="AK205">
            <v>14106305.872048581</v>
          </cell>
          <cell r="AL205">
            <v>0</v>
          </cell>
          <cell r="AM205">
            <v>14106305.872048581</v>
          </cell>
          <cell r="AO205">
            <v>0.48974879918671022</v>
          </cell>
          <cell r="AQ205">
            <v>13471433.110277288</v>
          </cell>
          <cell r="AR205">
            <v>6908546.3617962319</v>
          </cell>
          <cell r="AT205">
            <v>20379979.472073518</v>
          </cell>
          <cell r="AU205">
            <v>20380000</v>
          </cell>
        </row>
        <row r="206">
          <cell r="B206" t="str">
            <v>NC091</v>
          </cell>
          <cell r="C206" t="str">
            <v xml:space="preserve"> Sol Plaatjie</v>
          </cell>
          <cell r="D206">
            <v>197</v>
          </cell>
          <cell r="E206" t="str">
            <v>B1</v>
          </cell>
          <cell r="F206" t="str">
            <v>B</v>
          </cell>
          <cell r="G206">
            <v>79575.944290177533</v>
          </cell>
          <cell r="H206">
            <v>0.50150788172514182</v>
          </cell>
          <cell r="I206">
            <v>39708.423440958606</v>
          </cell>
          <cell r="K206">
            <v>120501255.59698963</v>
          </cell>
          <cell r="L206">
            <v>68275394.15827477</v>
          </cell>
          <cell r="M206">
            <v>57234057.984627202</v>
          </cell>
          <cell r="N206">
            <v>82337405.835751429</v>
          </cell>
          <cell r="O206">
            <v>328348113.575643</v>
          </cell>
          <cell r="Q206">
            <v>1</v>
          </cell>
          <cell r="R206">
            <v>1</v>
          </cell>
          <cell r="S206">
            <v>1</v>
          </cell>
          <cell r="U206">
            <v>0</v>
          </cell>
          <cell r="V206">
            <v>0</v>
          </cell>
          <cell r="W206">
            <v>0</v>
          </cell>
          <cell r="Y206">
            <v>120501255.59698963</v>
          </cell>
          <cell r="Z206">
            <v>68275394.15827477</v>
          </cell>
          <cell r="AA206">
            <v>57234057.984627202</v>
          </cell>
          <cell r="AB206">
            <v>82337405.835751429</v>
          </cell>
          <cell r="AD206">
            <v>328348113.575643</v>
          </cell>
          <cell r="AF206">
            <v>9944790.1524440851</v>
          </cell>
          <cell r="AG206">
            <v>65</v>
          </cell>
          <cell r="AH206">
            <v>49631829.517180406</v>
          </cell>
          <cell r="AI206">
            <v>59576619.669624493</v>
          </cell>
          <cell r="AK206">
            <v>0</v>
          </cell>
          <cell r="AL206">
            <v>106164162.17588794</v>
          </cell>
          <cell r="AM206">
            <v>106164162.17588794</v>
          </cell>
          <cell r="AO206">
            <v>4.8730952949729844E-2</v>
          </cell>
          <cell r="AQ206">
            <v>2903225.4500244209</v>
          </cell>
          <cell r="AR206">
            <v>5173480.7919406844</v>
          </cell>
          <cell r="AT206">
            <v>336424819.81760812</v>
          </cell>
          <cell r="AU206">
            <v>336425000</v>
          </cell>
        </row>
        <row r="207">
          <cell r="B207" t="str">
            <v>NC092</v>
          </cell>
          <cell r="C207" t="str">
            <v xml:space="preserve"> Dikgatlong</v>
          </cell>
          <cell r="D207">
            <v>198</v>
          </cell>
          <cell r="E207" t="str">
            <v>B3</v>
          </cell>
          <cell r="F207" t="str">
            <v>B</v>
          </cell>
          <cell r="G207">
            <v>16497.780609188216</v>
          </cell>
          <cell r="H207">
            <v>0.68260021384867986</v>
          </cell>
          <cell r="I207">
            <v>11205.081629001177</v>
          </cell>
          <cell r="K207">
            <v>34003525.911045529</v>
          </cell>
          <cell r="L207">
            <v>19266223.59946382</v>
          </cell>
          <cell r="M207">
            <v>16150535.229138086</v>
          </cell>
          <cell r="N207">
            <v>23234298.256176751</v>
          </cell>
          <cell r="O207">
            <v>92654582.995824188</v>
          </cell>
          <cell r="Q207">
            <v>1</v>
          </cell>
          <cell r="R207">
            <v>1</v>
          </cell>
          <cell r="S207">
            <v>1</v>
          </cell>
          <cell r="U207">
            <v>0</v>
          </cell>
          <cell r="V207">
            <v>0</v>
          </cell>
          <cell r="W207">
            <v>0</v>
          </cell>
          <cell r="Y207">
            <v>34003525.911045529</v>
          </cell>
          <cell r="Z207">
            <v>19266223.59946382</v>
          </cell>
          <cell r="AA207">
            <v>16150535.229138086</v>
          </cell>
          <cell r="AB207">
            <v>23234298.256176751</v>
          </cell>
          <cell r="AD207">
            <v>92654582.995824188</v>
          </cell>
          <cell r="AF207">
            <v>9944790.1524440851</v>
          </cell>
          <cell r="AG207">
            <v>15</v>
          </cell>
          <cell r="AH207">
            <v>11453499.119349325</v>
          </cell>
          <cell r="AI207">
            <v>21398289.27179341</v>
          </cell>
          <cell r="AK207">
            <v>0</v>
          </cell>
          <cell r="AL207">
            <v>22010081.963328589</v>
          </cell>
          <cell r="AM207">
            <v>22010081.963328589</v>
          </cell>
          <cell r="AO207">
            <v>0.80409236455654565</v>
          </cell>
          <cell r="AQ207">
            <v>17206201.018021327</v>
          </cell>
          <cell r="AR207">
            <v>17698138.84997626</v>
          </cell>
          <cell r="AT207">
            <v>127558922.86382177</v>
          </cell>
          <cell r="AU207">
            <v>127559000</v>
          </cell>
        </row>
        <row r="208">
          <cell r="B208" t="str">
            <v>NC093</v>
          </cell>
          <cell r="C208" t="str">
            <v xml:space="preserve"> Magareng</v>
          </cell>
          <cell r="D208">
            <v>199</v>
          </cell>
          <cell r="E208" t="str">
            <v>B3</v>
          </cell>
          <cell r="F208" t="str">
            <v>B</v>
          </cell>
          <cell r="G208">
            <v>7317.8073966063102</v>
          </cell>
          <cell r="H208">
            <v>0.6740217876940382</v>
          </cell>
          <cell r="I208">
            <v>4907.6998153439345</v>
          </cell>
          <cell r="K208">
            <v>14893162.170524634</v>
          </cell>
          <cell r="L208">
            <v>8438389.3961772062</v>
          </cell>
          <cell r="M208">
            <v>7073752.9083768139</v>
          </cell>
          <cell r="N208">
            <v>10176361.497122707</v>
          </cell>
          <cell r="O208">
            <v>40581665.972201362</v>
          </cell>
          <cell r="Q208">
            <v>1</v>
          </cell>
          <cell r="R208">
            <v>1</v>
          </cell>
          <cell r="S208">
            <v>1</v>
          </cell>
          <cell r="U208">
            <v>0</v>
          </cell>
          <cell r="V208">
            <v>0</v>
          </cell>
          <cell r="W208">
            <v>0</v>
          </cell>
          <cell r="Y208">
            <v>14893162.170524634</v>
          </cell>
          <cell r="Z208">
            <v>8438389.3961772062</v>
          </cell>
          <cell r="AA208">
            <v>7073752.9083768139</v>
          </cell>
          <cell r="AB208">
            <v>10176361.497122707</v>
          </cell>
          <cell r="AD208">
            <v>40581665.972201362</v>
          </cell>
          <cell r="AF208">
            <v>9944790.1524440851</v>
          </cell>
          <cell r="AG208">
            <v>11</v>
          </cell>
          <cell r="AH208">
            <v>8399232.6875228379</v>
          </cell>
          <cell r="AI208">
            <v>18344022.839966923</v>
          </cell>
          <cell r="AK208">
            <v>0</v>
          </cell>
          <cell r="AL208">
            <v>9762861.1027506217</v>
          </cell>
          <cell r="AM208">
            <v>9762861.1027506217</v>
          </cell>
          <cell r="AO208">
            <v>0.86555704345169215</v>
          </cell>
          <cell r="AQ208">
            <v>15877798.174372083</v>
          </cell>
          <cell r="AR208">
            <v>8450313.1917263549</v>
          </cell>
          <cell r="AT208">
            <v>64909777.338299796</v>
          </cell>
          <cell r="AU208">
            <v>64910000</v>
          </cell>
        </row>
        <row r="209">
          <cell r="B209" t="str">
            <v>NC094</v>
          </cell>
          <cell r="C209" t="str">
            <v xml:space="preserve"> Phokwane</v>
          </cell>
          <cell r="D209">
            <v>200</v>
          </cell>
          <cell r="E209" t="str">
            <v>B3</v>
          </cell>
          <cell r="F209" t="str">
            <v>B</v>
          </cell>
          <cell r="G209">
            <v>20281.25071105938</v>
          </cell>
          <cell r="H209">
            <v>0.65468727203805921</v>
          </cell>
          <cell r="I209">
            <v>13211.487318035695</v>
          </cell>
          <cell r="K209">
            <v>40092269.402085677</v>
          </cell>
          <cell r="L209">
            <v>22716074.472136229</v>
          </cell>
          <cell r="M209">
            <v>19042484.332018793</v>
          </cell>
          <cell r="N209">
            <v>27394680.995492265</v>
          </cell>
          <cell r="O209">
            <v>109245509.20173296</v>
          </cell>
          <cell r="Q209">
            <v>1</v>
          </cell>
          <cell r="R209">
            <v>1</v>
          </cell>
          <cell r="S209">
            <v>1</v>
          </cell>
          <cell r="U209">
            <v>0</v>
          </cell>
          <cell r="V209">
            <v>0</v>
          </cell>
          <cell r="W209">
            <v>0</v>
          </cell>
          <cell r="Y209">
            <v>40092269.402085677</v>
          </cell>
          <cell r="Z209">
            <v>22716074.472136229</v>
          </cell>
          <cell r="AA209">
            <v>19042484.332018793</v>
          </cell>
          <cell r="AB209">
            <v>27394680.995492265</v>
          </cell>
          <cell r="AD209">
            <v>109245509.20173296</v>
          </cell>
          <cell r="AF209">
            <v>9944790.1524440851</v>
          </cell>
          <cell r="AG209">
            <v>19</v>
          </cell>
          <cell r="AH209">
            <v>14507765.551175812</v>
          </cell>
          <cell r="AI209">
            <v>24452555.703619897</v>
          </cell>
          <cell r="AK209">
            <v>0</v>
          </cell>
          <cell r="AL209">
            <v>27057699.519935496</v>
          </cell>
          <cell r="AM209">
            <v>27057699.519935496</v>
          </cell>
          <cell r="AO209">
            <v>0.7410845098073976</v>
          </cell>
          <cell r="AQ209">
            <v>18121410.257155236</v>
          </cell>
          <cell r="AR209">
            <v>20052041.985247254</v>
          </cell>
          <cell r="AT209">
            <v>147418961.44413546</v>
          </cell>
          <cell r="AU209">
            <v>147419000</v>
          </cell>
        </row>
        <row r="210">
          <cell r="B210" t="str">
            <v>DC9</v>
          </cell>
          <cell r="C210" t="str">
            <v xml:space="preserve"> Frances Baard District Municipality</v>
          </cell>
          <cell r="D210">
            <v>201</v>
          </cell>
          <cell r="E210" t="str">
            <v>C1</v>
          </cell>
          <cell r="F210" t="str">
            <v>C</v>
          </cell>
          <cell r="G210">
            <v>123672.78300703142</v>
          </cell>
          <cell r="H210">
            <v>0</v>
          </cell>
          <cell r="I210">
            <v>0</v>
          </cell>
          <cell r="K210">
            <v>0</v>
          </cell>
          <cell r="L210">
            <v>0</v>
          </cell>
          <cell r="M210">
            <v>0</v>
          </cell>
          <cell r="N210">
            <v>0</v>
          </cell>
          <cell r="O210">
            <v>0</v>
          </cell>
          <cell r="Q210">
            <v>0</v>
          </cell>
          <cell r="R210">
            <v>0</v>
          </cell>
          <cell r="S210">
            <v>0</v>
          </cell>
          <cell r="U210">
            <v>0</v>
          </cell>
          <cell r="V210">
            <v>0</v>
          </cell>
          <cell r="W210">
            <v>0</v>
          </cell>
          <cell r="Y210">
            <v>0</v>
          </cell>
          <cell r="Z210">
            <v>0</v>
          </cell>
          <cell r="AA210">
            <v>0</v>
          </cell>
          <cell r="AB210">
            <v>0</v>
          </cell>
          <cell r="AD210">
            <v>0</v>
          </cell>
          <cell r="AF210">
            <v>9944790.1524440851</v>
          </cell>
          <cell r="AG210">
            <v>29</v>
          </cell>
          <cell r="AH210">
            <v>22143431.630742028</v>
          </cell>
          <cell r="AI210">
            <v>32088221.783186115</v>
          </cell>
          <cell r="AK210">
            <v>20662317.892837834</v>
          </cell>
          <cell r="AL210">
            <v>0</v>
          </cell>
          <cell r="AM210">
            <v>20662317.892837834</v>
          </cell>
          <cell r="AO210">
            <v>0.24127770390890213</v>
          </cell>
          <cell r="AQ210">
            <v>7742172.4743667627</v>
          </cell>
          <cell r="AR210">
            <v>4985356.6186197372</v>
          </cell>
          <cell r="AT210">
            <v>12727529.0929865</v>
          </cell>
          <cell r="AU210">
            <v>12728000</v>
          </cell>
        </row>
        <row r="211">
          <cell r="B211" t="str">
            <v>NC451</v>
          </cell>
          <cell r="C211" t="str">
            <v xml:space="preserve"> Joe Morolong</v>
          </cell>
          <cell r="D211">
            <v>202</v>
          </cell>
          <cell r="E211" t="str">
            <v>B4</v>
          </cell>
          <cell r="F211" t="str">
            <v>B</v>
          </cell>
          <cell r="G211">
            <v>24283.964935373097</v>
          </cell>
          <cell r="H211">
            <v>0.75923338295008125</v>
          </cell>
          <cell r="I211">
            <v>18345.010865077846</v>
          </cell>
          <cell r="K211">
            <v>55670728.06275411</v>
          </cell>
          <cell r="L211">
            <v>31542749.349224381</v>
          </cell>
          <cell r="M211">
            <v>26441730.106500909</v>
          </cell>
          <cell r="N211">
            <v>38039299.316556275</v>
          </cell>
          <cell r="O211">
            <v>151694506.83503568</v>
          </cell>
          <cell r="Q211">
            <v>1</v>
          </cell>
          <cell r="R211">
            <v>1</v>
          </cell>
          <cell r="S211">
            <v>0</v>
          </cell>
          <cell r="U211">
            <v>0</v>
          </cell>
          <cell r="V211">
            <v>0</v>
          </cell>
          <cell r="W211">
            <v>-26441730.106500909</v>
          </cell>
          <cell r="Y211">
            <v>55670728.06275411</v>
          </cell>
          <cell r="Z211">
            <v>31542749.349224381</v>
          </cell>
          <cell r="AA211">
            <v>0</v>
          </cell>
          <cell r="AB211">
            <v>38039299.316556275</v>
          </cell>
          <cell r="AD211">
            <v>125252776.72853476</v>
          </cell>
          <cell r="AF211">
            <v>9944790.1524440851</v>
          </cell>
          <cell r="AG211">
            <v>29</v>
          </cell>
          <cell r="AH211">
            <v>22143431.630742028</v>
          </cell>
          <cell r="AI211">
            <v>32088221.783186115</v>
          </cell>
          <cell r="AK211">
            <v>0</v>
          </cell>
          <cell r="AL211">
            <v>32397815.881033182</v>
          </cell>
          <cell r="AM211">
            <v>32397815.881033182</v>
          </cell>
          <cell r="AO211">
            <v>1</v>
          </cell>
          <cell r="AQ211">
            <v>32088221.783186115</v>
          </cell>
          <cell r="AR211">
            <v>32397815.881033182</v>
          </cell>
          <cell r="AT211">
            <v>189738814.39275405</v>
          </cell>
          <cell r="AU211">
            <v>189739000</v>
          </cell>
        </row>
        <row r="212">
          <cell r="B212" t="str">
            <v>NC452</v>
          </cell>
          <cell r="C212" t="str">
            <v xml:space="preserve"> Ga-Segonyana</v>
          </cell>
          <cell r="D212">
            <v>203</v>
          </cell>
          <cell r="E212" t="str">
            <v>B3</v>
          </cell>
          <cell r="F212" t="str">
            <v>B</v>
          </cell>
          <cell r="G212">
            <v>39810.278193289567</v>
          </cell>
          <cell r="H212">
            <v>0.58910722985969755</v>
          </cell>
          <cell r="I212">
            <v>23335.260092860779</v>
          </cell>
          <cell r="K212">
            <v>70814398.991514474</v>
          </cell>
          <cell r="L212">
            <v>40123075.72459662</v>
          </cell>
          <cell r="M212">
            <v>33634466.279603794</v>
          </cell>
          <cell r="N212">
            <v>48386831.157009259</v>
          </cell>
          <cell r="O212">
            <v>192958772.15272415</v>
          </cell>
          <cell r="Q212">
            <v>1</v>
          </cell>
          <cell r="R212">
            <v>1</v>
          </cell>
          <cell r="S212">
            <v>1</v>
          </cell>
          <cell r="U212">
            <v>0</v>
          </cell>
          <cell r="V212">
            <v>0</v>
          </cell>
          <cell r="W212">
            <v>0</v>
          </cell>
          <cell r="Y212">
            <v>70814398.991514474</v>
          </cell>
          <cell r="Z212">
            <v>40123075.72459662</v>
          </cell>
          <cell r="AA212">
            <v>33634466.279603794</v>
          </cell>
          <cell r="AB212">
            <v>48386831.157009259</v>
          </cell>
          <cell r="AD212">
            <v>192958772.15272415</v>
          </cell>
          <cell r="AF212">
            <v>9944790.1524440851</v>
          </cell>
          <cell r="AG212">
            <v>29</v>
          </cell>
          <cell r="AH212">
            <v>22143431.630742028</v>
          </cell>
          <cell r="AI212">
            <v>32088221.783186115</v>
          </cell>
          <cell r="AK212">
            <v>0</v>
          </cell>
          <cell r="AL212">
            <v>53111840.118010364</v>
          </cell>
          <cell r="AM212">
            <v>53111840.118010364</v>
          </cell>
          <cell r="AO212">
            <v>0.72322846395256302</v>
          </cell>
          <cell r="AQ212">
            <v>23207115.351222865</v>
          </cell>
          <cell r="AR212">
            <v>38411994.546242751</v>
          </cell>
          <cell r="AT212">
            <v>254577882.05018976</v>
          </cell>
          <cell r="AU212">
            <v>254578000</v>
          </cell>
        </row>
        <row r="213">
          <cell r="B213" t="str">
            <v>NC453</v>
          </cell>
          <cell r="C213" t="str">
            <v xml:space="preserve"> Gamagara</v>
          </cell>
          <cell r="D213">
            <v>204</v>
          </cell>
          <cell r="E213" t="str">
            <v>B3</v>
          </cell>
          <cell r="F213" t="str">
            <v>B</v>
          </cell>
          <cell r="G213">
            <v>22206.094161547175</v>
          </cell>
          <cell r="H213">
            <v>0.41428655571822171</v>
          </cell>
          <cell r="I213">
            <v>9153.6878348111823</v>
          </cell>
          <cell r="K213">
            <v>27778259.166539412</v>
          </cell>
          <cell r="L213">
            <v>15739019.350712627</v>
          </cell>
          <cell r="M213">
            <v>13193742.156238884</v>
          </cell>
          <cell r="N213">
            <v>18980630.426420026</v>
          </cell>
          <cell r="O213">
            <v>75691651.099910945</v>
          </cell>
          <cell r="Q213">
            <v>1</v>
          </cell>
          <cell r="R213">
            <v>1</v>
          </cell>
          <cell r="S213">
            <v>1</v>
          </cell>
          <cell r="U213">
            <v>0</v>
          </cell>
          <cell r="V213">
            <v>0</v>
          </cell>
          <cell r="W213">
            <v>0</v>
          </cell>
          <cell r="Y213">
            <v>27778259.166539412</v>
          </cell>
          <cell r="Z213">
            <v>15739019.350712627</v>
          </cell>
          <cell r="AA213">
            <v>13193742.156238884</v>
          </cell>
          <cell r="AB213">
            <v>18980630.426420026</v>
          </cell>
          <cell r="AD213">
            <v>75691651.099910945</v>
          </cell>
          <cell r="AF213">
            <v>9944790.1524440851</v>
          </cell>
          <cell r="AG213">
            <v>15</v>
          </cell>
          <cell r="AH213">
            <v>11453499.119349325</v>
          </cell>
          <cell r="AI213">
            <v>21398289.27179341</v>
          </cell>
          <cell r="AK213">
            <v>0</v>
          </cell>
          <cell r="AL213">
            <v>29625679.002473738</v>
          </cell>
          <cell r="AM213">
            <v>29625679.002473738</v>
          </cell>
          <cell r="AO213">
            <v>0</v>
          </cell>
          <cell r="AQ213">
            <v>0</v>
          </cell>
          <cell r="AR213">
            <v>0</v>
          </cell>
          <cell r="AT213">
            <v>75691651.099910945</v>
          </cell>
          <cell r="AU213">
            <v>75692000</v>
          </cell>
        </row>
        <row r="214">
          <cell r="B214" t="str">
            <v>DC45</v>
          </cell>
          <cell r="C214" t="str">
            <v xml:space="preserve"> John Taolo Gaetsewe District Municipality</v>
          </cell>
          <cell r="D214">
            <v>205</v>
          </cell>
          <cell r="E214" t="str">
            <v>C1</v>
          </cell>
          <cell r="F214" t="str">
            <v>C</v>
          </cell>
          <cell r="G214">
            <v>86300.337290209834</v>
          </cell>
          <cell r="H214">
            <v>0</v>
          </cell>
          <cell r="I214">
            <v>0</v>
          </cell>
          <cell r="K214">
            <v>0</v>
          </cell>
          <cell r="L214">
            <v>0</v>
          </cell>
          <cell r="M214">
            <v>0</v>
          </cell>
          <cell r="N214">
            <v>0</v>
          </cell>
          <cell r="O214">
            <v>0</v>
          </cell>
          <cell r="Q214">
            <v>0</v>
          </cell>
          <cell r="R214">
            <v>0</v>
          </cell>
          <cell r="S214">
            <v>1</v>
          </cell>
          <cell r="U214">
            <v>0</v>
          </cell>
          <cell r="V214">
            <v>0</v>
          </cell>
          <cell r="W214">
            <v>-26441730.106500909</v>
          </cell>
          <cell r="Y214">
            <v>0</v>
          </cell>
          <cell r="Z214">
            <v>0</v>
          </cell>
          <cell r="AA214">
            <v>26441730.106500909</v>
          </cell>
          <cell r="AB214">
            <v>0</v>
          </cell>
          <cell r="AD214">
            <v>26441730.106500909</v>
          </cell>
          <cell r="AF214">
            <v>9944790.1524440851</v>
          </cell>
          <cell r="AG214">
            <v>23</v>
          </cell>
          <cell r="AH214">
            <v>17562031.983002298</v>
          </cell>
          <cell r="AI214">
            <v>27506822.135446385</v>
          </cell>
          <cell r="AK214">
            <v>14418410.906529536</v>
          </cell>
          <cell r="AL214">
            <v>0</v>
          </cell>
          <cell r="AM214">
            <v>14418410.906529536</v>
          </cell>
          <cell r="AO214">
            <v>0.50492715992558834</v>
          </cell>
          <cell r="AQ214">
            <v>13888941.57942925</v>
          </cell>
          <cell r="AR214">
            <v>7280247.269674086</v>
          </cell>
          <cell r="AT214">
            <v>47610918.95560424</v>
          </cell>
          <cell r="AU214">
            <v>47611000</v>
          </cell>
        </row>
        <row r="215">
          <cell r="G215">
            <v>0</v>
          </cell>
        </row>
        <row r="216">
          <cell r="B216" t="str">
            <v>NW371</v>
          </cell>
          <cell r="C216" t="str">
            <v xml:space="preserve"> Moretele</v>
          </cell>
          <cell r="D216">
            <v>206</v>
          </cell>
          <cell r="E216" t="str">
            <v>B4</v>
          </cell>
          <cell r="F216" t="str">
            <v>B</v>
          </cell>
          <cell r="G216">
            <v>58755.970047508737</v>
          </cell>
          <cell r="H216">
            <v>0.72930432865989303</v>
          </cell>
          <cell r="I216">
            <v>42636.728373807848</v>
          </cell>
          <cell r="K216">
            <v>129387642.6806737</v>
          </cell>
          <cell r="L216">
            <v>73310375.559719101</v>
          </cell>
          <cell r="M216">
            <v>61454794.035066515</v>
          </cell>
          <cell r="N216">
            <v>88409392.854458913</v>
          </cell>
          <cell r="O216">
            <v>352562205.12991822</v>
          </cell>
          <cell r="Q216">
            <v>1</v>
          </cell>
          <cell r="R216">
            <v>1</v>
          </cell>
          <cell r="S216">
            <v>1</v>
          </cell>
          <cell r="U216">
            <v>0</v>
          </cell>
          <cell r="V216">
            <v>0</v>
          </cell>
          <cell r="W216">
            <v>0</v>
          </cell>
          <cell r="Y216">
            <v>129387642.6806737</v>
          </cell>
          <cell r="Z216">
            <v>73310375.559719101</v>
          </cell>
          <cell r="AA216">
            <v>61454794.035066515</v>
          </cell>
          <cell r="AB216">
            <v>88409392.854458913</v>
          </cell>
          <cell r="AD216">
            <v>352562205.12991822</v>
          </cell>
          <cell r="AF216">
            <v>9944790.1524440851</v>
          </cell>
          <cell r="AG216">
            <v>52</v>
          </cell>
          <cell r="AH216">
            <v>39705463.613744326</v>
          </cell>
          <cell r="AI216">
            <v>49650253.766188413</v>
          </cell>
          <cell r="AK216">
            <v>0</v>
          </cell>
          <cell r="AL216">
            <v>78387738.764104024</v>
          </cell>
          <cell r="AM216">
            <v>78387738.764104024</v>
          </cell>
          <cell r="AO216">
            <v>1</v>
          </cell>
          <cell r="AQ216">
            <v>49650253.766188413</v>
          </cell>
          <cell r="AR216">
            <v>78387738.764104024</v>
          </cell>
          <cell r="AT216">
            <v>480600197.66021067</v>
          </cell>
          <cell r="AU216">
            <v>480600000</v>
          </cell>
        </row>
        <row r="217">
          <cell r="B217" t="str">
            <v>NW372</v>
          </cell>
          <cell r="C217" t="str">
            <v xml:space="preserve"> Madibeng</v>
          </cell>
          <cell r="D217">
            <v>207</v>
          </cell>
          <cell r="E217" t="str">
            <v>B1</v>
          </cell>
          <cell r="F217" t="str">
            <v>B</v>
          </cell>
          <cell r="G217">
            <v>240088.81920842346</v>
          </cell>
          <cell r="H217">
            <v>0.58588176912542123</v>
          </cell>
          <cell r="I217">
            <v>139960.34383433923</v>
          </cell>
          <cell r="K217">
            <v>424730969.00714207</v>
          </cell>
          <cell r="L217">
            <v>240650391.37163198</v>
          </cell>
          <cell r="M217">
            <v>201732976.0390394</v>
          </cell>
          <cell r="N217">
            <v>290214786.50075305</v>
          </cell>
          <cell r="O217">
            <v>1157329122.9185665</v>
          </cell>
          <cell r="Q217">
            <v>1</v>
          </cell>
          <cell r="R217">
            <v>1</v>
          </cell>
          <cell r="S217">
            <v>1</v>
          </cell>
          <cell r="U217">
            <v>0</v>
          </cell>
          <cell r="V217">
            <v>0</v>
          </cell>
          <cell r="W217">
            <v>0</v>
          </cell>
          <cell r="Y217">
            <v>424730969.00714207</v>
          </cell>
          <cell r="Z217">
            <v>240650391.37163198</v>
          </cell>
          <cell r="AA217">
            <v>201732976.0390394</v>
          </cell>
          <cell r="AB217">
            <v>290214786.50075305</v>
          </cell>
          <cell r="AD217">
            <v>1157329122.9185665</v>
          </cell>
          <cell r="AF217">
            <v>9944790.1524440851</v>
          </cell>
          <cell r="AG217">
            <v>82</v>
          </cell>
          <cell r="AH217">
            <v>62612461.85244298</v>
          </cell>
          <cell r="AI217">
            <v>72557252.004887059</v>
          </cell>
          <cell r="AK217">
            <v>0</v>
          </cell>
          <cell r="AL217">
            <v>320308210.809466</v>
          </cell>
          <cell r="AM217">
            <v>320308210.809466</v>
          </cell>
          <cell r="AO217">
            <v>0.32483473288525477</v>
          </cell>
          <cell r="AQ217">
            <v>23569115.573895603</v>
          </cell>
          <cell r="AR217">
            <v>104047232.09924677</v>
          </cell>
          <cell r="AT217">
            <v>1284945470.5917089</v>
          </cell>
          <cell r="AU217">
            <v>1284945000</v>
          </cell>
        </row>
        <row r="218">
          <cell r="B218" t="str">
            <v>NW373</v>
          </cell>
          <cell r="C218" t="str">
            <v xml:space="preserve"> Rustenburg</v>
          </cell>
          <cell r="D218">
            <v>208</v>
          </cell>
          <cell r="E218" t="str">
            <v>B1</v>
          </cell>
          <cell r="F218" t="str">
            <v>B</v>
          </cell>
          <cell r="G218">
            <v>339412.2410051091</v>
          </cell>
          <cell r="H218">
            <v>0.49824304647916101</v>
          </cell>
          <cell r="I218">
            <v>168264.24002585124</v>
          </cell>
          <cell r="K218">
            <v>510623450.59698057</v>
          </cell>
          <cell r="L218">
            <v>289316631.45954931</v>
          </cell>
          <cell r="M218">
            <v>242529026.23288614</v>
          </cell>
          <cell r="N218">
            <v>348904333.59190404</v>
          </cell>
          <cell r="O218">
            <v>1391373441.88132</v>
          </cell>
          <cell r="Q218">
            <v>1</v>
          </cell>
          <cell r="R218">
            <v>1</v>
          </cell>
          <cell r="S218">
            <v>1</v>
          </cell>
          <cell r="U218">
            <v>0</v>
          </cell>
          <cell r="V218">
            <v>0</v>
          </cell>
          <cell r="W218">
            <v>0</v>
          </cell>
          <cell r="Y218">
            <v>510623450.59698057</v>
          </cell>
          <cell r="Z218">
            <v>289316631.45954931</v>
          </cell>
          <cell r="AA218">
            <v>242529026.23288614</v>
          </cell>
          <cell r="AB218">
            <v>348904333.59190404</v>
          </cell>
          <cell r="AD218">
            <v>1391373441.88132</v>
          </cell>
          <cell r="AF218">
            <v>9944790.1524440851</v>
          </cell>
          <cell r="AG218">
            <v>90</v>
          </cell>
          <cell r="AH218">
            <v>68720994.716095954</v>
          </cell>
          <cell r="AI218">
            <v>78665784.868540034</v>
          </cell>
          <cell r="AK218">
            <v>0</v>
          </cell>
          <cell r="AL218">
            <v>452817952.96264869</v>
          </cell>
          <cell r="AM218">
            <v>452817952.96264869</v>
          </cell>
          <cell r="AO218">
            <v>0</v>
          </cell>
          <cell r="AQ218">
            <v>0</v>
          </cell>
          <cell r="AR218">
            <v>0</v>
          </cell>
          <cell r="AT218">
            <v>1391373441.88132</v>
          </cell>
          <cell r="AU218">
            <v>1391373000</v>
          </cell>
        </row>
        <row r="219">
          <cell r="B219" t="str">
            <v>NW374</v>
          </cell>
          <cell r="C219" t="str">
            <v xml:space="preserve"> Kgetlengrivier</v>
          </cell>
          <cell r="D219">
            <v>209</v>
          </cell>
          <cell r="E219" t="str">
            <v>B3</v>
          </cell>
          <cell r="F219" t="str">
            <v>B</v>
          </cell>
          <cell r="G219">
            <v>22518.847388264207</v>
          </cell>
          <cell r="H219">
            <v>0.68829638660251358</v>
          </cell>
          <cell r="I219">
            <v>15422.143081356724</v>
          </cell>
          <cell r="K219">
            <v>46800840.835776284</v>
          </cell>
          <cell r="L219">
            <v>26517116.682069942</v>
          </cell>
          <cell r="M219">
            <v>22228830.935028415</v>
          </cell>
          <cell r="N219">
            <v>31978586.499027215</v>
          </cell>
          <cell r="O219">
            <v>127525374.95190185</v>
          </cell>
          <cell r="Q219">
            <v>1</v>
          </cell>
          <cell r="R219">
            <v>1</v>
          </cell>
          <cell r="S219">
            <v>1</v>
          </cell>
          <cell r="U219">
            <v>0</v>
          </cell>
          <cell r="V219">
            <v>0</v>
          </cell>
          <cell r="W219">
            <v>0</v>
          </cell>
          <cell r="Y219">
            <v>46800840.835776284</v>
          </cell>
          <cell r="Z219">
            <v>26517116.682069942</v>
          </cell>
          <cell r="AA219">
            <v>22228830.935028415</v>
          </cell>
          <cell r="AB219">
            <v>31978586.499027215</v>
          </cell>
          <cell r="AD219">
            <v>127525374.95190185</v>
          </cell>
          <cell r="AF219">
            <v>9944790.1524440851</v>
          </cell>
          <cell r="AG219">
            <v>13</v>
          </cell>
          <cell r="AH219">
            <v>9926365.9034360815</v>
          </cell>
          <cell r="AI219">
            <v>19871156.055880167</v>
          </cell>
          <cell r="AK219">
            <v>0</v>
          </cell>
          <cell r="AL219">
            <v>30042930.529658161</v>
          </cell>
          <cell r="AM219">
            <v>30042930.529658161</v>
          </cell>
          <cell r="AO219">
            <v>0.48015060459172765</v>
          </cell>
          <cell r="AQ219">
            <v>9541147.5941674318</v>
          </cell>
          <cell r="AR219">
            <v>14425131.257522639</v>
          </cell>
          <cell r="AT219">
            <v>151491653.80359191</v>
          </cell>
          <cell r="AU219">
            <v>151492000</v>
          </cell>
        </row>
        <row r="220">
          <cell r="B220" t="str">
            <v>NW375</v>
          </cell>
          <cell r="C220" t="str">
            <v xml:space="preserve"> Moses Kotane</v>
          </cell>
          <cell r="D220">
            <v>210</v>
          </cell>
          <cell r="E220" t="str">
            <v>B4</v>
          </cell>
          <cell r="F220" t="str">
            <v>B</v>
          </cell>
          <cell r="G220">
            <v>86135.860956713572</v>
          </cell>
          <cell r="H220">
            <v>0.66287692270431786</v>
          </cell>
          <cell r="I220">
            <v>56811.987073245924</v>
          </cell>
          <cell r="K220">
            <v>172404623.05095258</v>
          </cell>
          <cell r="L220">
            <v>97683576.284715801</v>
          </cell>
          <cell r="M220">
            <v>81886418.059551954</v>
          </cell>
          <cell r="N220">
            <v>117802502.10488808</v>
          </cell>
          <cell r="O220">
            <v>469777119.50010842</v>
          </cell>
          <cell r="Q220">
            <v>1</v>
          </cell>
          <cell r="R220">
            <v>1</v>
          </cell>
          <cell r="S220">
            <v>1</v>
          </cell>
          <cell r="U220">
            <v>0</v>
          </cell>
          <cell r="V220">
            <v>0</v>
          </cell>
          <cell r="W220">
            <v>0</v>
          </cell>
          <cell r="Y220">
            <v>172404623.05095258</v>
          </cell>
          <cell r="Z220">
            <v>97683576.284715801</v>
          </cell>
          <cell r="AA220">
            <v>81886418.059551954</v>
          </cell>
          <cell r="AB220">
            <v>117802502.10488808</v>
          </cell>
          <cell r="AD220">
            <v>469777119.50010842</v>
          </cell>
          <cell r="AF220">
            <v>9944790.1524440851</v>
          </cell>
          <cell r="AG220">
            <v>69</v>
          </cell>
          <cell r="AH220">
            <v>52686095.949006893</v>
          </cell>
          <cell r="AI220">
            <v>62630886.10145098</v>
          </cell>
          <cell r="AK220">
            <v>0</v>
          </cell>
          <cell r="AL220">
            <v>114915903.20841511</v>
          </cell>
          <cell r="AM220">
            <v>114915903.20841511</v>
          </cell>
          <cell r="AO220">
            <v>0.84574320068475717</v>
          </cell>
          <cell r="AQ220">
            <v>52969646.073163621</v>
          </cell>
          <cell r="AR220">
            <v>97189343.78906475</v>
          </cell>
          <cell r="AT220">
            <v>619936109.36233675</v>
          </cell>
          <cell r="AU220">
            <v>619936000</v>
          </cell>
        </row>
        <row r="221">
          <cell r="B221" t="str">
            <v>DC37</v>
          </cell>
          <cell r="C221" t="str">
            <v xml:space="preserve"> Bojanala Platinum District Municipality</v>
          </cell>
          <cell r="D221">
            <v>211</v>
          </cell>
          <cell r="E221" t="str">
            <v>C1</v>
          </cell>
          <cell r="F221" t="str">
            <v>C</v>
          </cell>
          <cell r="G221">
            <v>746911.73860601918</v>
          </cell>
          <cell r="H221">
            <v>0</v>
          </cell>
          <cell r="I221">
            <v>0</v>
          </cell>
          <cell r="K221">
            <v>0</v>
          </cell>
          <cell r="L221">
            <v>0</v>
          </cell>
          <cell r="M221">
            <v>0</v>
          </cell>
          <cell r="N221">
            <v>0</v>
          </cell>
          <cell r="O221">
            <v>0</v>
          </cell>
          <cell r="Q221">
            <v>0</v>
          </cell>
          <cell r="R221">
            <v>0</v>
          </cell>
          <cell r="S221">
            <v>0</v>
          </cell>
          <cell r="U221">
            <v>0</v>
          </cell>
          <cell r="V221">
            <v>0</v>
          </cell>
          <cell r="W221">
            <v>0</v>
          </cell>
          <cell r="Y221">
            <v>0</v>
          </cell>
          <cell r="Z221">
            <v>0</v>
          </cell>
          <cell r="AA221">
            <v>0</v>
          </cell>
          <cell r="AB221">
            <v>0</v>
          </cell>
          <cell r="AD221">
            <v>0</v>
          </cell>
          <cell r="AF221">
            <v>9944790.1524440851</v>
          </cell>
          <cell r="AG221">
            <v>70</v>
          </cell>
          <cell r="AH221">
            <v>53449662.556963518</v>
          </cell>
          <cell r="AI221">
            <v>63394452.709407605</v>
          </cell>
          <cell r="AK221">
            <v>124788392.44761173</v>
          </cell>
          <cell r="AL221">
            <v>0</v>
          </cell>
          <cell r="AM221">
            <v>124788392.44761173</v>
          </cell>
          <cell r="AO221">
            <v>0.59240781759277561</v>
          </cell>
          <cell r="AQ221">
            <v>37555369.377068579</v>
          </cell>
          <cell r="AR221">
            <v>73925619.230800465</v>
          </cell>
          <cell r="AT221">
            <v>111480988.60786904</v>
          </cell>
          <cell r="AU221">
            <v>111481000</v>
          </cell>
        </row>
        <row r="222">
          <cell r="B222" t="str">
            <v>NW381</v>
          </cell>
          <cell r="C222" t="str">
            <v xml:space="preserve"> Ratlou</v>
          </cell>
          <cell r="D222">
            <v>212</v>
          </cell>
          <cell r="E222" t="str">
            <v>B4</v>
          </cell>
          <cell r="F222" t="str">
            <v>B</v>
          </cell>
          <cell r="G222">
            <v>30749.422198538745</v>
          </cell>
          <cell r="H222">
            <v>0.79627571953420828</v>
          </cell>
          <cell r="I222">
            <v>24362.593194970581</v>
          </cell>
          <cell r="K222">
            <v>73931997.676958352</v>
          </cell>
          <cell r="L222">
            <v>41889491.169991508</v>
          </cell>
          <cell r="M222">
            <v>35115221.173413798</v>
          </cell>
          <cell r="N222">
            <v>50517057.824977778</v>
          </cell>
          <cell r="O222">
            <v>201453767.84534144</v>
          </cell>
          <cell r="Q222">
            <v>0</v>
          </cell>
          <cell r="R222">
            <v>0</v>
          </cell>
          <cell r="S222">
            <v>1</v>
          </cell>
          <cell r="U222">
            <v>-73931997.676958352</v>
          </cell>
          <cell r="V222">
            <v>-41889491.169991508</v>
          </cell>
          <cell r="W222">
            <v>0</v>
          </cell>
          <cell r="Y222">
            <v>0</v>
          </cell>
          <cell r="Z222">
            <v>0</v>
          </cell>
          <cell r="AA222">
            <v>35115221.173413798</v>
          </cell>
          <cell r="AB222">
            <v>50517057.824977778</v>
          </cell>
          <cell r="AD222">
            <v>85632278.998391569</v>
          </cell>
          <cell r="AF222">
            <v>9944790.1524440851</v>
          </cell>
          <cell r="AG222">
            <v>27</v>
          </cell>
          <cell r="AH222">
            <v>20616298.414828785</v>
          </cell>
          <cell r="AI222">
            <v>30561088.567272872</v>
          </cell>
          <cell r="AK222">
            <v>0</v>
          </cell>
          <cell r="AL222">
            <v>41023536.374213889</v>
          </cell>
          <cell r="AM222">
            <v>41023536.374213889</v>
          </cell>
          <cell r="AO222">
            <v>1</v>
          </cell>
          <cell r="AQ222">
            <v>30561088.567272872</v>
          </cell>
          <cell r="AR222">
            <v>41023536.374213889</v>
          </cell>
          <cell r="AT222">
            <v>157216903.93987834</v>
          </cell>
          <cell r="AU222">
            <v>157217000</v>
          </cell>
        </row>
        <row r="223">
          <cell r="B223" t="str">
            <v>NW382</v>
          </cell>
          <cell r="C223" t="str">
            <v xml:space="preserve"> Tswaing</v>
          </cell>
          <cell r="D223">
            <v>213</v>
          </cell>
          <cell r="E223" t="str">
            <v>B3</v>
          </cell>
          <cell r="F223" t="str">
            <v>B</v>
          </cell>
          <cell r="G223">
            <v>38620.083207088035</v>
          </cell>
          <cell r="H223">
            <v>0.70639485208386099</v>
          </cell>
          <cell r="I223">
            <v>27144.622824714668</v>
          </cell>
          <cell r="K223">
            <v>82374490.086425245</v>
          </cell>
          <cell r="L223">
            <v>46672964.122857533</v>
          </cell>
          <cell r="M223">
            <v>39125122.130082957</v>
          </cell>
          <cell r="N223">
            <v>56285735.672687218</v>
          </cell>
          <cell r="O223">
            <v>224458312.01205295</v>
          </cell>
          <cell r="Q223">
            <v>0</v>
          </cell>
          <cell r="R223">
            <v>0</v>
          </cell>
          <cell r="S223">
            <v>1</v>
          </cell>
          <cell r="U223">
            <v>-82374490.086425245</v>
          </cell>
          <cell r="V223">
            <v>-46672964.122857533</v>
          </cell>
          <cell r="W223">
            <v>0</v>
          </cell>
          <cell r="Y223">
            <v>0</v>
          </cell>
          <cell r="Z223">
            <v>0</v>
          </cell>
          <cell r="AA223">
            <v>39125122.130082957</v>
          </cell>
          <cell r="AB223">
            <v>56285735.672687218</v>
          </cell>
          <cell r="AD223">
            <v>95410857.802770168</v>
          </cell>
          <cell r="AF223">
            <v>9944790.1524440851</v>
          </cell>
          <cell r="AG223">
            <v>28</v>
          </cell>
          <cell r="AH223">
            <v>21379865.022785407</v>
          </cell>
          <cell r="AI223">
            <v>31324655.17522949</v>
          </cell>
          <cell r="AK223">
            <v>0</v>
          </cell>
          <cell r="AL223">
            <v>51523972.645457797</v>
          </cell>
          <cell r="AM223">
            <v>51523972.645457797</v>
          </cell>
          <cell r="AO223">
            <v>0.70112877187083411</v>
          </cell>
          <cell r="AQ223">
            <v>21962617.012286019</v>
          </cell>
          <cell r="AR223">
            <v>36124939.662816279</v>
          </cell>
          <cell r="AT223">
            <v>153498414.47787246</v>
          </cell>
          <cell r="AU223">
            <v>153498000</v>
          </cell>
        </row>
        <row r="224">
          <cell r="B224" t="str">
            <v>NW383</v>
          </cell>
          <cell r="C224" t="str">
            <v xml:space="preserve"> Mafikeng</v>
          </cell>
          <cell r="D224">
            <v>214</v>
          </cell>
          <cell r="E224" t="str">
            <v>B2</v>
          </cell>
          <cell r="F224" t="str">
            <v>B</v>
          </cell>
          <cell r="G224">
            <v>118030.86862607628</v>
          </cell>
          <cell r="H224">
            <v>0.63178174291685629</v>
          </cell>
          <cell r="I224">
            <v>74196.899159080102</v>
          </cell>
          <cell r="K224">
            <v>225161785.21583062</v>
          </cell>
          <cell r="L224">
            <v>127575514.12083122</v>
          </cell>
          <cell r="M224">
            <v>106944302.00847608</v>
          </cell>
          <cell r="N224">
            <v>153850988.49112153</v>
          </cell>
          <cell r="O224">
            <v>613532589.83625937</v>
          </cell>
          <cell r="Q224">
            <v>0</v>
          </cell>
          <cell r="R224">
            <v>0</v>
          </cell>
          <cell r="S224">
            <v>1</v>
          </cell>
          <cell r="U224">
            <v>-225161785.21583062</v>
          </cell>
          <cell r="V224">
            <v>-127575514.12083122</v>
          </cell>
          <cell r="W224">
            <v>0</v>
          </cell>
          <cell r="Y224">
            <v>0</v>
          </cell>
          <cell r="Z224">
            <v>0</v>
          </cell>
          <cell r="AA224">
            <v>106944302.00847608</v>
          </cell>
          <cell r="AB224">
            <v>153850988.49112153</v>
          </cell>
          <cell r="AD224">
            <v>260795290.49959761</v>
          </cell>
          <cell r="AF224">
            <v>9944790.1524440851</v>
          </cell>
          <cell r="AG224">
            <v>70</v>
          </cell>
          <cell r="AH224">
            <v>53449662.556963518</v>
          </cell>
          <cell r="AI224">
            <v>63394452.709407605</v>
          </cell>
          <cell r="AK224">
            <v>0</v>
          </cell>
          <cell r="AL224">
            <v>157467792.43845439</v>
          </cell>
          <cell r="AM224">
            <v>157467792.43845439</v>
          </cell>
          <cell r="AO224">
            <v>0.56175264896251664</v>
          </cell>
          <cell r="AQ224">
            <v>35612001.739038713</v>
          </cell>
          <cell r="AR224">
            <v>88457949.5285815</v>
          </cell>
          <cell r="AT224">
            <v>384865241.76721781</v>
          </cell>
          <cell r="AU224">
            <v>384865000</v>
          </cell>
        </row>
        <row r="225">
          <cell r="B225" t="str">
            <v>NW384</v>
          </cell>
          <cell r="C225" t="str">
            <v xml:space="preserve"> Ditsobotla</v>
          </cell>
          <cell r="D225">
            <v>215</v>
          </cell>
          <cell r="E225" t="str">
            <v>B3</v>
          </cell>
          <cell r="F225" t="str">
            <v>B</v>
          </cell>
          <cell r="G225">
            <v>60889.874826231615</v>
          </cell>
          <cell r="H225">
            <v>0.64793446826831169</v>
          </cell>
          <cell r="I225">
            <v>39255.385425116147</v>
          </cell>
          <cell r="K225">
            <v>119126442.77362594</v>
          </cell>
          <cell r="L225">
            <v>67496432.254981965</v>
          </cell>
          <cell r="M225">
            <v>56581067.968377352</v>
          </cell>
          <cell r="N225">
            <v>81398008.807689935</v>
          </cell>
          <cell r="O225">
            <v>324601951.80467522</v>
          </cell>
          <cell r="Q225">
            <v>0</v>
          </cell>
          <cell r="R225">
            <v>0</v>
          </cell>
          <cell r="S225">
            <v>1</v>
          </cell>
          <cell r="U225">
            <v>-119126442.77362594</v>
          </cell>
          <cell r="V225">
            <v>-67496432.254981965</v>
          </cell>
          <cell r="W225">
            <v>0</v>
          </cell>
          <cell r="Y225">
            <v>0</v>
          </cell>
          <cell r="Z225">
            <v>0</v>
          </cell>
          <cell r="AA225">
            <v>56581067.968377352</v>
          </cell>
          <cell r="AB225">
            <v>81398008.807689935</v>
          </cell>
          <cell r="AD225">
            <v>137979076.77606729</v>
          </cell>
          <cell r="AF225">
            <v>9944790.1524440851</v>
          </cell>
          <cell r="AG225">
            <v>39</v>
          </cell>
          <cell r="AH225">
            <v>29779097.710308246</v>
          </cell>
          <cell r="AI225">
            <v>39723887.862752333</v>
          </cell>
          <cell r="AK225">
            <v>0</v>
          </cell>
          <cell r="AL225">
            <v>81234631.942903548</v>
          </cell>
          <cell r="AM225">
            <v>81234631.942903548</v>
          </cell>
          <cell r="AO225">
            <v>0.44787568617135143</v>
          </cell>
          <cell r="AQ225">
            <v>17791363.533924021</v>
          </cell>
          <cell r="AR225">
            <v>36383016.522305109</v>
          </cell>
          <cell r="AT225">
            <v>192153456.83229643</v>
          </cell>
          <cell r="AU225">
            <v>192153000</v>
          </cell>
        </row>
        <row r="226">
          <cell r="B226" t="str">
            <v>NW385</v>
          </cell>
          <cell r="C226" t="str">
            <v xml:space="preserve"> Ramotshere Moiloa</v>
          </cell>
          <cell r="D226">
            <v>216</v>
          </cell>
          <cell r="E226" t="str">
            <v>B3</v>
          </cell>
          <cell r="F226" t="str">
            <v>B</v>
          </cell>
          <cell r="G226">
            <v>53768.819662022877</v>
          </cell>
          <cell r="H226">
            <v>0.70443351791376507</v>
          </cell>
          <cell r="I226">
            <v>37687.175994646648</v>
          </cell>
          <cell r="K226">
            <v>114367472.53418568</v>
          </cell>
          <cell r="L226">
            <v>64800024.094954431</v>
          </cell>
          <cell r="M226">
            <v>54320716.594594285</v>
          </cell>
          <cell r="N226">
            <v>78146247.968985051</v>
          </cell>
          <cell r="O226">
            <v>311634461.19271946</v>
          </cell>
          <cell r="Q226">
            <v>0</v>
          </cell>
          <cell r="R226">
            <v>0</v>
          </cell>
          <cell r="S226">
            <v>1</v>
          </cell>
          <cell r="U226">
            <v>-114367472.53418568</v>
          </cell>
          <cell r="V226">
            <v>-64800024.094954431</v>
          </cell>
          <cell r="W226">
            <v>0</v>
          </cell>
          <cell r="Y226">
            <v>0</v>
          </cell>
          <cell r="Z226">
            <v>0</v>
          </cell>
          <cell r="AA226">
            <v>54320716.594594285</v>
          </cell>
          <cell r="AB226">
            <v>78146247.968985051</v>
          </cell>
          <cell r="AD226">
            <v>132466964.56357934</v>
          </cell>
          <cell r="AF226">
            <v>9944790.1524440851</v>
          </cell>
          <cell r="AG226">
            <v>37</v>
          </cell>
          <cell r="AH226">
            <v>28251964.494395003</v>
          </cell>
          <cell r="AI226">
            <v>38196754.64683909</v>
          </cell>
          <cell r="AK226">
            <v>0</v>
          </cell>
          <cell r="AL226">
            <v>71734262.678547651</v>
          </cell>
          <cell r="AM226">
            <v>71734262.678547651</v>
          </cell>
          <cell r="AO226">
            <v>0.88499608654388839</v>
          </cell>
          <cell r="AQ226">
            <v>33803978.381129675</v>
          </cell>
          <cell r="AR226">
            <v>63484541.74162598</v>
          </cell>
          <cell r="AT226">
            <v>229755484.68633497</v>
          </cell>
          <cell r="AU226">
            <v>229755000</v>
          </cell>
        </row>
        <row r="227">
          <cell r="B227" t="str">
            <v>DC38</v>
          </cell>
          <cell r="C227" t="str">
            <v xml:space="preserve"> Ngaka Modiri Molema District Municipality</v>
          </cell>
          <cell r="D227">
            <v>217</v>
          </cell>
          <cell r="E227" t="str">
            <v>C2</v>
          </cell>
          <cell r="F227" t="str">
            <v>C</v>
          </cell>
          <cell r="G227">
            <v>302059.06851995754</v>
          </cell>
          <cell r="H227">
            <v>0</v>
          </cell>
          <cell r="I227">
            <v>0</v>
          </cell>
          <cell r="K227">
            <v>0</v>
          </cell>
          <cell r="L227">
            <v>0</v>
          </cell>
          <cell r="M227">
            <v>0</v>
          </cell>
          <cell r="N227">
            <v>0</v>
          </cell>
          <cell r="O227">
            <v>0</v>
          </cell>
          <cell r="Q227">
            <v>1</v>
          </cell>
          <cell r="R227">
            <v>1</v>
          </cell>
          <cell r="S227">
            <v>0</v>
          </cell>
          <cell r="U227">
            <v>-614962188.28702581</v>
          </cell>
          <cell r="V227">
            <v>-348434425.76361662</v>
          </cell>
          <cell r="W227">
            <v>0</v>
          </cell>
          <cell r="Y227">
            <v>614962188.28702581</v>
          </cell>
          <cell r="Z227">
            <v>348434425.76361662</v>
          </cell>
          <cell r="AA227">
            <v>0</v>
          </cell>
          <cell r="AB227">
            <v>0</v>
          </cell>
          <cell r="AD227">
            <v>963396614.05064249</v>
          </cell>
          <cell r="AF227">
            <v>9944790.1524440851</v>
          </cell>
          <cell r="AG227">
            <v>42</v>
          </cell>
          <cell r="AH227">
            <v>32069797.534178112</v>
          </cell>
          <cell r="AI227">
            <v>42014587.686622195</v>
          </cell>
          <cell r="AK227">
            <v>50465756.041238286</v>
          </cell>
          <cell r="AL227">
            <v>0</v>
          </cell>
          <cell r="AM227">
            <v>50465756.041238286</v>
          </cell>
          <cell r="AO227">
            <v>0.48320426383129744</v>
          </cell>
          <cell r="AQ227">
            <v>20301627.91328977</v>
          </cell>
          <cell r="AR227">
            <v>24385268.496596396</v>
          </cell>
          <cell r="AT227">
            <v>1008083510.4605286</v>
          </cell>
          <cell r="AU227">
            <v>1008084000</v>
          </cell>
        </row>
        <row r="228">
          <cell r="B228" t="str">
            <v>NW392</v>
          </cell>
          <cell r="C228" t="str">
            <v xml:space="preserve"> Naledi</v>
          </cell>
          <cell r="D228">
            <v>218</v>
          </cell>
          <cell r="E228" t="str">
            <v>B3</v>
          </cell>
          <cell r="F228" t="str">
            <v>B</v>
          </cell>
          <cell r="G228">
            <v>22809.256061234988</v>
          </cell>
          <cell r="H228">
            <v>0.61778783875636656</v>
          </cell>
          <cell r="I228">
            <v>14020.824600682363</v>
          </cell>
          <cell r="K228">
            <v>42548326.588677034</v>
          </cell>
          <cell r="L228">
            <v>24107663.893001795</v>
          </cell>
          <cell r="M228">
            <v>20209029.184472941</v>
          </cell>
          <cell r="N228">
            <v>29072882.407803845</v>
          </cell>
          <cell r="O228">
            <v>115937902.07395561</v>
          </cell>
          <cell r="Q228">
            <v>0</v>
          </cell>
          <cell r="R228">
            <v>0</v>
          </cell>
          <cell r="S228">
            <v>1</v>
          </cell>
          <cell r="U228">
            <v>-42548326.588677034</v>
          </cell>
          <cell r="V228">
            <v>-24107663.893001795</v>
          </cell>
          <cell r="W228">
            <v>0</v>
          </cell>
          <cell r="Y228">
            <v>0</v>
          </cell>
          <cell r="Z228">
            <v>0</v>
          </cell>
          <cell r="AA228">
            <v>20209029.184472941</v>
          </cell>
          <cell r="AB228">
            <v>29072882.407803845</v>
          </cell>
          <cell r="AD228">
            <v>49281911.592276782</v>
          </cell>
          <cell r="AF228">
            <v>9944790.1524440851</v>
          </cell>
          <cell r="AG228">
            <v>18</v>
          </cell>
          <cell r="AH228">
            <v>13744198.94321919</v>
          </cell>
          <cell r="AI228">
            <v>23688989.095663276</v>
          </cell>
          <cell r="AK228">
            <v>0</v>
          </cell>
          <cell r="AL228">
            <v>30430371.655611098</v>
          </cell>
          <cell r="AM228">
            <v>30430371.655611098</v>
          </cell>
          <cell r="AO228">
            <v>0.40448516263123968</v>
          </cell>
          <cell r="AQ228">
            <v>9581844.6069290228</v>
          </cell>
          <cell r="AR228">
            <v>12308633.828048922</v>
          </cell>
          <cell r="AT228">
            <v>71172390.02725473</v>
          </cell>
          <cell r="AU228">
            <v>71172000</v>
          </cell>
        </row>
        <row r="229">
          <cell r="B229" t="str">
            <v>NW393</v>
          </cell>
          <cell r="C229" t="str">
            <v xml:space="preserve"> Mamusa</v>
          </cell>
          <cell r="D229">
            <v>219</v>
          </cell>
          <cell r="E229" t="str">
            <v>B3</v>
          </cell>
          <cell r="F229" t="str">
            <v>B</v>
          </cell>
          <cell r="G229">
            <v>17171.67713762432</v>
          </cell>
          <cell r="H229">
            <v>0.68456995511601959</v>
          </cell>
          <cell r="I229">
            <v>11696.43817613341</v>
          </cell>
          <cell r="K229">
            <v>35494622.150695339</v>
          </cell>
          <cell r="L229">
            <v>20111071.090767097</v>
          </cell>
          <cell r="M229">
            <v>16858755.97105464</v>
          </cell>
          <cell r="N229">
            <v>24253150.679049563</v>
          </cell>
          <cell r="O229">
            <v>96717599.891566649</v>
          </cell>
          <cell r="Q229">
            <v>0</v>
          </cell>
          <cell r="R229">
            <v>0</v>
          </cell>
          <cell r="S229">
            <v>1</v>
          </cell>
          <cell r="U229">
            <v>-35494622.150695339</v>
          </cell>
          <cell r="V229">
            <v>-20111071.090767097</v>
          </cell>
          <cell r="W229">
            <v>0</v>
          </cell>
          <cell r="Y229">
            <v>0</v>
          </cell>
          <cell r="Z229">
            <v>0</v>
          </cell>
          <cell r="AA229">
            <v>16858755.97105464</v>
          </cell>
          <cell r="AB229">
            <v>24253150.679049563</v>
          </cell>
          <cell r="AD229">
            <v>41111906.650104202</v>
          </cell>
          <cell r="AF229">
            <v>9944790.1524440851</v>
          </cell>
          <cell r="AG229">
            <v>16</v>
          </cell>
          <cell r="AH229">
            <v>12217065.727305947</v>
          </cell>
          <cell r="AI229">
            <v>22161855.879750032</v>
          </cell>
          <cell r="AK229">
            <v>0</v>
          </cell>
          <cell r="AL229">
            <v>22909143.369044002</v>
          </cell>
          <cell r="AM229">
            <v>22909143.369044002</v>
          </cell>
          <cell r="AO229">
            <v>0.68002683045958012</v>
          </cell>
          <cell r="AQ229">
            <v>15070656.611008424</v>
          </cell>
          <cell r="AR229">
            <v>15578832.153795101</v>
          </cell>
          <cell r="AT229">
            <v>71761395.414907724</v>
          </cell>
          <cell r="AU229">
            <v>71761000</v>
          </cell>
        </row>
        <row r="230">
          <cell r="B230" t="str">
            <v>NW394</v>
          </cell>
          <cell r="C230" t="str">
            <v xml:space="preserve"> Greater Taung</v>
          </cell>
          <cell r="D230">
            <v>220</v>
          </cell>
          <cell r="E230" t="str">
            <v>B4</v>
          </cell>
          <cell r="F230" t="str">
            <v>B</v>
          </cell>
          <cell r="G230">
            <v>46758.871199691755</v>
          </cell>
          <cell r="H230">
            <v>0.77282008838520033</v>
          </cell>
          <cell r="I230">
            <v>35955.513998471288</v>
          </cell>
          <cell r="K230">
            <v>109112480.60233566</v>
          </cell>
          <cell r="L230">
            <v>61822572.584859341</v>
          </cell>
          <cell r="M230">
            <v>51824771.540360644</v>
          </cell>
          <cell r="N230">
            <v>74555560.044508845</v>
          </cell>
          <cell r="O230">
            <v>297315384.77206445</v>
          </cell>
          <cell r="Q230">
            <v>0</v>
          </cell>
          <cell r="R230">
            <v>0</v>
          </cell>
          <cell r="S230">
            <v>1</v>
          </cell>
          <cell r="U230">
            <v>-109112480.60233566</v>
          </cell>
          <cell r="V230">
            <v>-61822572.584859341</v>
          </cell>
          <cell r="W230">
            <v>0</v>
          </cell>
          <cell r="Y230">
            <v>0</v>
          </cell>
          <cell r="Z230">
            <v>0</v>
          </cell>
          <cell r="AA230">
            <v>51824771.540360644</v>
          </cell>
          <cell r="AB230">
            <v>74555560.044508845</v>
          </cell>
          <cell r="AD230">
            <v>126380331.58486949</v>
          </cell>
          <cell r="AF230">
            <v>9944790.1524440851</v>
          </cell>
          <cell r="AG230">
            <v>48</v>
          </cell>
          <cell r="AH230">
            <v>36651197.181917839</v>
          </cell>
          <cell r="AI230">
            <v>46595987.334361926</v>
          </cell>
          <cell r="AK230">
            <v>0</v>
          </cell>
          <cell r="AL230">
            <v>62382123.510889679</v>
          </cell>
          <cell r="AM230">
            <v>62382123.510889679</v>
          </cell>
          <cell r="AO230">
            <v>1</v>
          </cell>
          <cell r="AQ230">
            <v>46595987.334361926</v>
          </cell>
          <cell r="AR230">
            <v>62382123.510889679</v>
          </cell>
          <cell r="AT230">
            <v>235358442.43012109</v>
          </cell>
          <cell r="AU230">
            <v>235358000</v>
          </cell>
        </row>
        <row r="231">
          <cell r="B231" t="str">
            <v>NW396</v>
          </cell>
          <cell r="C231" t="str">
            <v xml:space="preserve"> Lekwa-Teemane</v>
          </cell>
          <cell r="D231">
            <v>221</v>
          </cell>
          <cell r="E231" t="str">
            <v>B3</v>
          </cell>
          <cell r="F231" t="str">
            <v>B</v>
          </cell>
          <cell r="G231">
            <v>18601.81988385355</v>
          </cell>
          <cell r="H231">
            <v>0.63688304308301902</v>
          </cell>
          <cell r="I231">
            <v>11787.947736238306</v>
          </cell>
          <cell r="K231">
            <v>35772321.840993136</v>
          </cell>
          <cell r="L231">
            <v>20268414.312784005</v>
          </cell>
          <cell r="M231">
            <v>16990654.01724574</v>
          </cell>
          <cell r="N231">
            <v>24442900.337567508</v>
          </cell>
          <cell r="O231">
            <v>97474290.508590385</v>
          </cell>
          <cell r="Q231">
            <v>0</v>
          </cell>
          <cell r="R231">
            <v>0</v>
          </cell>
          <cell r="S231">
            <v>1</v>
          </cell>
          <cell r="U231">
            <v>-35772321.840993136</v>
          </cell>
          <cell r="V231">
            <v>-20268414.312784005</v>
          </cell>
          <cell r="W231">
            <v>0</v>
          </cell>
          <cell r="Y231">
            <v>0</v>
          </cell>
          <cell r="Z231">
            <v>0</v>
          </cell>
          <cell r="AA231">
            <v>16990654.01724574</v>
          </cell>
          <cell r="AB231">
            <v>24442900.337567508</v>
          </cell>
          <cell r="AD231">
            <v>41433554.354813248</v>
          </cell>
          <cell r="AF231">
            <v>9944790.1524440851</v>
          </cell>
          <cell r="AG231">
            <v>14</v>
          </cell>
          <cell r="AH231">
            <v>10689932.511392703</v>
          </cell>
          <cell r="AI231">
            <v>20634722.663836788</v>
          </cell>
          <cell r="AK231">
            <v>0</v>
          </cell>
          <cell r="AL231">
            <v>24817130.861994065</v>
          </cell>
          <cell r="AM231">
            <v>24817130.861994065</v>
          </cell>
          <cell r="AO231">
            <v>0.55110724578233938</v>
          </cell>
          <cell r="AQ231">
            <v>11371945.17474951</v>
          </cell>
          <cell r="AR231">
            <v>13676900.637573443</v>
          </cell>
          <cell r="AT231">
            <v>66482400.1671362</v>
          </cell>
          <cell r="AU231">
            <v>66482000</v>
          </cell>
        </row>
        <row r="232">
          <cell r="B232" t="str">
            <v>NW397</v>
          </cell>
          <cell r="C232" t="str">
            <v xml:space="preserve"> Kagisano-Molopo</v>
          </cell>
          <cell r="D232">
            <v>222</v>
          </cell>
          <cell r="E232" t="str">
            <v>B4</v>
          </cell>
          <cell r="F232" t="str">
            <v>B</v>
          </cell>
          <cell r="G232">
            <v>28846.905859170743</v>
          </cell>
          <cell r="H232">
            <v>0.7707548976791927</v>
          </cell>
          <cell r="I232">
            <v>22122.724503977217</v>
          </cell>
          <cell r="K232">
            <v>67134775.167270869</v>
          </cell>
          <cell r="L232">
            <v>38038219.714509644</v>
          </cell>
          <cell r="M232">
            <v>31886768.280317262</v>
          </cell>
          <cell r="N232">
            <v>45872577.852023661</v>
          </cell>
          <cell r="O232">
            <v>182932341.01412141</v>
          </cell>
          <cell r="Q232">
            <v>0</v>
          </cell>
          <cell r="R232">
            <v>0</v>
          </cell>
          <cell r="S232">
            <v>1</v>
          </cell>
          <cell r="U232">
            <v>-67134775.167270869</v>
          </cell>
          <cell r="V232">
            <v>-38038219.714509644</v>
          </cell>
          <cell r="W232">
            <v>0</v>
          </cell>
          <cell r="Y232">
            <v>0</v>
          </cell>
          <cell r="Z232">
            <v>0</v>
          </cell>
          <cell r="AA232">
            <v>31886768.280317262</v>
          </cell>
          <cell r="AB232">
            <v>45872577.852023661</v>
          </cell>
          <cell r="AD232">
            <v>77759346.132340923</v>
          </cell>
          <cell r="AF232">
            <v>9944790.1524440851</v>
          </cell>
          <cell r="AG232">
            <v>29</v>
          </cell>
          <cell r="AH232">
            <v>22143431.630742028</v>
          </cell>
          <cell r="AI232">
            <v>32088221.783186115</v>
          </cell>
          <cell r="AK232">
            <v>0</v>
          </cell>
          <cell r="AL232">
            <v>38485344.02228383</v>
          </cell>
          <cell r="AM232">
            <v>38485344.02228383</v>
          </cell>
          <cell r="AO232">
            <v>1</v>
          </cell>
          <cell r="AQ232">
            <v>32088221.783186115</v>
          </cell>
          <cell r="AR232">
            <v>38485344.02228383</v>
          </cell>
          <cell r="AT232">
            <v>148332911.93781087</v>
          </cell>
          <cell r="AU232">
            <v>148333000</v>
          </cell>
        </row>
        <row r="233">
          <cell r="B233" t="str">
            <v>DC39</v>
          </cell>
          <cell r="C233" t="str">
            <v xml:space="preserve"> Dr Ruth Segomotsi Mompati District Municipality</v>
          </cell>
          <cell r="D233">
            <v>223</v>
          </cell>
          <cell r="E233" t="str">
            <v>C2</v>
          </cell>
          <cell r="F233" t="str">
            <v>C</v>
          </cell>
          <cell r="G233">
            <v>134188.53014157535</v>
          </cell>
          <cell r="H233">
            <v>0</v>
          </cell>
          <cell r="I233">
            <v>0</v>
          </cell>
          <cell r="K233">
            <v>0</v>
          </cell>
          <cell r="L233">
            <v>0</v>
          </cell>
          <cell r="M233">
            <v>0</v>
          </cell>
          <cell r="N233">
            <v>0</v>
          </cell>
          <cell r="O233">
            <v>0</v>
          </cell>
          <cell r="Q233">
            <v>1</v>
          </cell>
          <cell r="R233">
            <v>1</v>
          </cell>
          <cell r="S233">
            <v>0</v>
          </cell>
          <cell r="U233">
            <v>-290062526.34997201</v>
          </cell>
          <cell r="V233">
            <v>-164347941.59592187</v>
          </cell>
          <cell r="W233">
            <v>0</v>
          </cell>
          <cell r="Y233">
            <v>290062526.34997201</v>
          </cell>
          <cell r="Z233">
            <v>164347941.59592187</v>
          </cell>
          <cell r="AA233">
            <v>0</v>
          </cell>
          <cell r="AB233">
            <v>0</v>
          </cell>
          <cell r="AD233">
            <v>454410467.94589388</v>
          </cell>
          <cell r="AF233">
            <v>9944790.1524440851</v>
          </cell>
          <cell r="AG233">
            <v>31</v>
          </cell>
          <cell r="AH233">
            <v>23670564.846655272</v>
          </cell>
          <cell r="AI233">
            <v>33615354.999099359</v>
          </cell>
          <cell r="AK233">
            <v>22419209.788464468</v>
          </cell>
          <cell r="AL233">
            <v>0</v>
          </cell>
          <cell r="AM233">
            <v>22419209.788464468</v>
          </cell>
          <cell r="AO233">
            <v>0.78557317001352778</v>
          </cell>
          <cell r="AQ233">
            <v>26407320.987772573</v>
          </cell>
          <cell r="AR233">
            <v>17611929.702722345</v>
          </cell>
          <cell r="AT233">
            <v>498429718.63638878</v>
          </cell>
          <cell r="AU233">
            <v>498430000</v>
          </cell>
        </row>
        <row r="234">
          <cell r="B234" t="str">
            <v>NW403</v>
          </cell>
          <cell r="C234" t="str">
            <v xml:space="preserve"> City of Matlosana</v>
          </cell>
          <cell r="D234">
            <v>224</v>
          </cell>
          <cell r="E234" t="str">
            <v>B1</v>
          </cell>
          <cell r="F234" t="str">
            <v>B</v>
          </cell>
          <cell r="G234">
            <v>150570.28106014075</v>
          </cell>
          <cell r="H234">
            <v>0.57874898305442224</v>
          </cell>
          <cell r="I234">
            <v>86706.685056566115</v>
          </cell>
          <cell r="K234">
            <v>263124634.83986461</v>
          </cell>
          <cell r="L234">
            <v>149085070.2545931</v>
          </cell>
          <cell r="M234">
            <v>124975383.31032044</v>
          </cell>
          <cell r="N234">
            <v>179790656.42810673</v>
          </cell>
          <cell r="O234">
            <v>716975744.83288503</v>
          </cell>
          <cell r="Q234">
            <v>1</v>
          </cell>
          <cell r="R234">
            <v>1</v>
          </cell>
          <cell r="S234">
            <v>1</v>
          </cell>
          <cell r="U234">
            <v>0</v>
          </cell>
          <cell r="V234">
            <v>0</v>
          </cell>
          <cell r="W234">
            <v>0</v>
          </cell>
          <cell r="Y234">
            <v>263124634.83986461</v>
          </cell>
          <cell r="Z234">
            <v>149085070.2545931</v>
          </cell>
          <cell r="AA234">
            <v>124975383.31032044</v>
          </cell>
          <cell r="AB234">
            <v>179790656.42810673</v>
          </cell>
          <cell r="AD234">
            <v>716975744.83288503</v>
          </cell>
          <cell r="AF234">
            <v>9944790.1524440851</v>
          </cell>
          <cell r="AG234">
            <v>77</v>
          </cell>
          <cell r="AH234">
            <v>58794628.812659867</v>
          </cell>
          <cell r="AI234">
            <v>68739418.965103954</v>
          </cell>
          <cell r="AK234">
            <v>0</v>
          </cell>
          <cell r="AL234">
            <v>200879397.40993991</v>
          </cell>
          <cell r="AM234">
            <v>200879397.40993991</v>
          </cell>
          <cell r="AO234">
            <v>0.13754377330241596</v>
          </cell>
          <cell r="AQ234">
            <v>9454679.0590760503</v>
          </cell>
          <cell r="AR234">
            <v>27629710.2984787</v>
          </cell>
          <cell r="AT234">
            <v>754060134.19043982</v>
          </cell>
          <cell r="AU234">
            <v>754060000</v>
          </cell>
        </row>
        <row r="235">
          <cell r="B235" t="str">
            <v>NW404</v>
          </cell>
          <cell r="C235" t="str">
            <v xml:space="preserve"> Maquassi Hills</v>
          </cell>
          <cell r="D235">
            <v>225</v>
          </cell>
          <cell r="E235" t="str">
            <v>B3</v>
          </cell>
          <cell r="F235" t="str">
            <v>B</v>
          </cell>
          <cell r="G235">
            <v>26298.230505963322</v>
          </cell>
          <cell r="H235">
            <v>0.71035385500092474</v>
          </cell>
          <cell r="I235">
            <v>18587.644172515895</v>
          </cell>
          <cell r="K235">
            <v>56407035.769339547</v>
          </cell>
          <cell r="L235">
            <v>31959937.524068192</v>
          </cell>
          <cell r="M235">
            <v>26791451.590849414</v>
          </cell>
          <cell r="N235">
            <v>38542411.63813968</v>
          </cell>
          <cell r="O235">
            <v>153700836.52239683</v>
          </cell>
          <cell r="Q235">
            <v>1</v>
          </cell>
          <cell r="R235">
            <v>1</v>
          </cell>
          <cell r="S235">
            <v>1</v>
          </cell>
          <cell r="U235">
            <v>0</v>
          </cell>
          <cell r="V235">
            <v>0</v>
          </cell>
          <cell r="W235">
            <v>0</v>
          </cell>
          <cell r="Y235">
            <v>56407035.769339547</v>
          </cell>
          <cell r="Z235">
            <v>31959937.524068192</v>
          </cell>
          <cell r="AA235">
            <v>26791451.590849414</v>
          </cell>
          <cell r="AB235">
            <v>38542411.63813968</v>
          </cell>
          <cell r="AD235">
            <v>153700836.52239683</v>
          </cell>
          <cell r="AF235">
            <v>9944790.1524440851</v>
          </cell>
          <cell r="AG235">
            <v>22</v>
          </cell>
          <cell r="AH235">
            <v>16798465.375045676</v>
          </cell>
          <cell r="AI235">
            <v>26743255.527489759</v>
          </cell>
          <cell r="AK235">
            <v>0</v>
          </cell>
          <cell r="AL235">
            <v>35085095.543360025</v>
          </cell>
          <cell r="AM235">
            <v>35085095.543360025</v>
          </cell>
          <cell r="AO235">
            <v>0.64873640042821268</v>
          </cell>
          <cell r="AQ235">
            <v>17349323.326635607</v>
          </cell>
          <cell r="AR235">
            <v>22760978.591479309</v>
          </cell>
          <cell r="AT235">
            <v>193811138.44051176</v>
          </cell>
          <cell r="AU235">
            <v>193811000</v>
          </cell>
        </row>
        <row r="236">
          <cell r="B236" t="str">
            <v>NW405</v>
          </cell>
          <cell r="C236" t="str">
            <v xml:space="preserve"> JB Marks  </v>
          </cell>
          <cell r="D236">
            <v>226</v>
          </cell>
          <cell r="E236" t="str">
            <v>B1</v>
          </cell>
          <cell r="F236" t="str">
            <v>B</v>
          </cell>
          <cell r="G236">
            <v>96942.254527121695</v>
          </cell>
          <cell r="H236">
            <v>0.58747702923563905</v>
          </cell>
          <cell r="I236">
            <v>56666.590958513647</v>
          </cell>
          <cell r="K236">
            <v>171963396.4076885</v>
          </cell>
          <cell r="L236">
            <v>97433579.528808624</v>
          </cell>
          <cell r="M236">
            <v>81676850.191069335</v>
          </cell>
          <cell r="N236">
            <v>117501015.97503826</v>
          </cell>
          <cell r="O236">
            <v>468574842.10260475</v>
          </cell>
          <cell r="Q236">
            <v>1</v>
          </cell>
          <cell r="R236">
            <v>1</v>
          </cell>
          <cell r="S236">
            <v>1</v>
          </cell>
          <cell r="U236">
            <v>0</v>
          </cell>
          <cell r="V236">
            <v>0</v>
          </cell>
          <cell r="W236">
            <v>0</v>
          </cell>
          <cell r="Y236">
            <v>171963396.4076885</v>
          </cell>
          <cell r="Z236">
            <v>97433579.528808624</v>
          </cell>
          <cell r="AA236">
            <v>81676850.191069335</v>
          </cell>
          <cell r="AB236">
            <v>117501015.97503826</v>
          </cell>
          <cell r="AD236">
            <v>468574842.10260475</v>
          </cell>
          <cell r="AF236">
            <v>9944790.1524440851</v>
          </cell>
          <cell r="AG236">
            <v>67</v>
          </cell>
          <cell r="AH236">
            <v>51158962.733093649</v>
          </cell>
          <cell r="AI236">
            <v>61103752.885537736</v>
          </cell>
          <cell r="AK236">
            <v>0</v>
          </cell>
          <cell r="AL236">
            <v>129332970.1974259</v>
          </cell>
          <cell r="AM236">
            <v>129332970.1974259</v>
          </cell>
          <cell r="AO236">
            <v>9.5635325674499172E-2</v>
          </cell>
          <cell r="AQ236">
            <v>5843677.3071425203</v>
          </cell>
          <cell r="AR236">
            <v>12368800.725281121</v>
          </cell>
          <cell r="AT236">
            <v>486787320.13502836</v>
          </cell>
          <cell r="AU236">
            <v>486787000</v>
          </cell>
        </row>
        <row r="237">
          <cell r="B237" t="str">
            <v>DC40</v>
          </cell>
          <cell r="C237" t="str">
            <v xml:space="preserve"> Dr Kenneth Kaunda District Municipality</v>
          </cell>
          <cell r="D237">
            <v>227</v>
          </cell>
          <cell r="E237" t="str">
            <v>C1</v>
          </cell>
          <cell r="F237" t="str">
            <v>C</v>
          </cell>
          <cell r="G237">
            <v>273810.7660932258</v>
          </cell>
          <cell r="H237">
            <v>0</v>
          </cell>
          <cell r="I237">
            <v>0</v>
          </cell>
          <cell r="K237">
            <v>0</v>
          </cell>
          <cell r="L237">
            <v>0</v>
          </cell>
          <cell r="M237">
            <v>0</v>
          </cell>
          <cell r="N237">
            <v>0</v>
          </cell>
          <cell r="O237">
            <v>0</v>
          </cell>
          <cell r="Q237">
            <v>0</v>
          </cell>
          <cell r="R237">
            <v>0</v>
          </cell>
          <cell r="S237">
            <v>0</v>
          </cell>
          <cell r="U237">
            <v>0</v>
          </cell>
          <cell r="V237">
            <v>0</v>
          </cell>
          <cell r="W237">
            <v>0</v>
          </cell>
          <cell r="Y237">
            <v>0</v>
          </cell>
          <cell r="Z237">
            <v>0</v>
          </cell>
          <cell r="AA237">
            <v>0</v>
          </cell>
          <cell r="AB237">
            <v>0</v>
          </cell>
          <cell r="AD237">
            <v>0</v>
          </cell>
          <cell r="AF237">
            <v>9944790.1524440851</v>
          </cell>
          <cell r="AG237">
            <v>40</v>
          </cell>
          <cell r="AH237">
            <v>30542664.318264868</v>
          </cell>
          <cell r="AI237">
            <v>40487454.470708951</v>
          </cell>
          <cell r="AK237">
            <v>45746242.252654999</v>
          </cell>
          <cell r="AL237">
            <v>0</v>
          </cell>
          <cell r="AM237">
            <v>45746242.252654999</v>
          </cell>
          <cell r="AO237">
            <v>0.36455578181231652</v>
          </cell>
          <cell r="AQ237">
            <v>14759935.618159872</v>
          </cell>
          <cell r="AR237">
            <v>16677057.10939227</v>
          </cell>
          <cell r="AT237">
            <v>31436992.727552142</v>
          </cell>
          <cell r="AU237">
            <v>31437000</v>
          </cell>
        </row>
        <row r="238">
          <cell r="G238">
            <v>0</v>
          </cell>
        </row>
        <row r="239">
          <cell r="B239" t="str">
            <v>CPT</v>
          </cell>
          <cell r="C239" t="str">
            <v xml:space="preserve"> City of Cape Town</v>
          </cell>
          <cell r="D239">
            <v>228</v>
          </cell>
          <cell r="E239" t="str">
            <v>A</v>
          </cell>
          <cell r="F239" t="str">
            <v>A</v>
          </cell>
          <cell r="G239">
            <v>1457595.2730397503</v>
          </cell>
          <cell r="H239">
            <v>0.44011163685724791</v>
          </cell>
          <cell r="I239">
            <v>638297.11828544713</v>
          </cell>
          <cell r="K239">
            <v>1937009771.0300775</v>
          </cell>
          <cell r="L239">
            <v>1097499814.0086765</v>
          </cell>
          <cell r="M239">
            <v>920014725.18012929</v>
          </cell>
          <cell r="N239">
            <v>1323541060.5057943</v>
          </cell>
          <cell r="O239">
            <v>5278065370.724678</v>
          </cell>
          <cell r="Q239">
            <v>1</v>
          </cell>
          <cell r="R239">
            <v>1</v>
          </cell>
          <cell r="S239">
            <v>1</v>
          </cell>
          <cell r="U239">
            <v>0</v>
          </cell>
          <cell r="V239">
            <v>0</v>
          </cell>
          <cell r="W239">
            <v>0</v>
          </cell>
          <cell r="Y239">
            <v>1937009771.0300775</v>
          </cell>
          <cell r="Z239">
            <v>1097499814.0086765</v>
          </cell>
          <cell r="AA239">
            <v>920014725.18012929</v>
          </cell>
          <cell r="AB239">
            <v>1323541060.5057943</v>
          </cell>
          <cell r="AD239">
            <v>5278065370.724678</v>
          </cell>
          <cell r="AF239">
            <v>9944790.1524440851</v>
          </cell>
          <cell r="AG239">
            <v>231</v>
          </cell>
          <cell r="AH239">
            <v>176383886.43797961</v>
          </cell>
          <cell r="AI239">
            <v>186328676.5904237</v>
          </cell>
          <cell r="AK239">
            <v>243524049.17525595</v>
          </cell>
          <cell r="AL239">
            <v>1944612562.6799581</v>
          </cell>
          <cell r="AM239">
            <v>2188136611.8552141</v>
          </cell>
          <cell r="AO239">
            <v>0</v>
          </cell>
          <cell r="AQ239">
            <v>0</v>
          </cell>
          <cell r="AR239">
            <v>0</v>
          </cell>
          <cell r="AT239">
            <v>5278065370.724678</v>
          </cell>
          <cell r="AU239">
            <v>5278065000</v>
          </cell>
        </row>
        <row r="240">
          <cell r="B240" t="str">
            <v>WC011</v>
          </cell>
          <cell r="C240" t="str">
            <v xml:space="preserve"> Matzikama</v>
          </cell>
          <cell r="D240">
            <v>229</v>
          </cell>
          <cell r="E240" t="str">
            <v>B3</v>
          </cell>
          <cell r="F240" t="str">
            <v>B</v>
          </cell>
          <cell r="G240">
            <v>22484.00028874119</v>
          </cell>
          <cell r="H240">
            <v>0.49548454829006233</v>
          </cell>
          <cell r="I240">
            <v>11084.772353186456</v>
          </cell>
          <cell r="K240">
            <v>33638429.099352814</v>
          </cell>
          <cell r="L240">
            <v>19059361.616152897</v>
          </cell>
          <cell r="M240">
            <v>15977126.479271533</v>
          </cell>
          <cell r="N240">
            <v>22984830.943950392</v>
          </cell>
          <cell r="O240">
            <v>91659748.138727635</v>
          </cell>
          <cell r="Q240">
            <v>1</v>
          </cell>
          <cell r="R240">
            <v>1</v>
          </cell>
          <cell r="S240">
            <v>1</v>
          </cell>
          <cell r="U240">
            <v>0</v>
          </cell>
          <cell r="V240">
            <v>0</v>
          </cell>
          <cell r="W240">
            <v>0</v>
          </cell>
          <cell r="Y240">
            <v>33638429.099352814</v>
          </cell>
          <cell r="Z240">
            <v>19059361.616152897</v>
          </cell>
          <cell r="AA240">
            <v>15977126.479271533</v>
          </cell>
          <cell r="AB240">
            <v>22984830.943950392</v>
          </cell>
          <cell r="AD240">
            <v>91659748.138727635</v>
          </cell>
          <cell r="AF240">
            <v>9944790.1524440851</v>
          </cell>
          <cell r="AG240">
            <v>15</v>
          </cell>
          <cell r="AH240">
            <v>11453499.119349325</v>
          </cell>
          <cell r="AI240">
            <v>21398289.27179341</v>
          </cell>
          <cell r="AK240">
            <v>0</v>
          </cell>
          <cell r="AL240">
            <v>29996440.184389617</v>
          </cell>
          <cell r="AM240">
            <v>29996440.184389617</v>
          </cell>
          <cell r="AO240">
            <v>3.7052593327100425E-2</v>
          </cell>
          <cell r="AQ240">
            <v>792862.11028341716</v>
          </cell>
          <cell r="AR240">
            <v>1111445.8994128818</v>
          </cell>
          <cell r="AT240">
            <v>93564056.14842394</v>
          </cell>
          <cell r="AU240">
            <v>93564000</v>
          </cell>
        </row>
        <row r="241">
          <cell r="B241" t="str">
            <v>WC012</v>
          </cell>
          <cell r="C241" t="str">
            <v xml:space="preserve"> Cederberg</v>
          </cell>
          <cell r="D241">
            <v>230</v>
          </cell>
          <cell r="E241" t="str">
            <v>B3</v>
          </cell>
          <cell r="F241" t="str">
            <v>B</v>
          </cell>
          <cell r="G241">
            <v>16869.142489513866</v>
          </cell>
          <cell r="H241">
            <v>0.52923086762408011</v>
          </cell>
          <cell r="I241">
            <v>8883.0325612206598</v>
          </cell>
          <cell r="K241">
            <v>26956914.537984766</v>
          </cell>
          <cell r="L241">
            <v>15273649.691479374</v>
          </cell>
          <cell r="M241">
            <v>12803630.98384349</v>
          </cell>
          <cell r="N241">
            <v>18419413.153809234</v>
          </cell>
          <cell r="O241">
            <v>73453608.367116868</v>
          </cell>
          <cell r="Q241">
            <v>1</v>
          </cell>
          <cell r="R241">
            <v>1</v>
          </cell>
          <cell r="S241">
            <v>1</v>
          </cell>
          <cell r="U241">
            <v>0</v>
          </cell>
          <cell r="V241">
            <v>0</v>
          </cell>
          <cell r="W241">
            <v>0</v>
          </cell>
          <cell r="Y241">
            <v>26956914.537984766</v>
          </cell>
          <cell r="Z241">
            <v>15273649.691479374</v>
          </cell>
          <cell r="AA241">
            <v>12803630.98384349</v>
          </cell>
          <cell r="AB241">
            <v>18419413.153809234</v>
          </cell>
          <cell r="AD241">
            <v>73453608.367116868</v>
          </cell>
          <cell r="AF241">
            <v>9944790.1524440851</v>
          </cell>
          <cell r="AG241">
            <v>11</v>
          </cell>
          <cell r="AH241">
            <v>8399232.6875228379</v>
          </cell>
          <cell r="AI241">
            <v>18344022.839966923</v>
          </cell>
          <cell r="AK241">
            <v>0</v>
          </cell>
          <cell r="AL241">
            <v>22505524.690908026</v>
          </cell>
          <cell r="AM241">
            <v>22505524.690908026</v>
          </cell>
          <cell r="AO241">
            <v>0.16245545622670565</v>
          </cell>
          <cell r="AQ241">
            <v>2980086.5994999353</v>
          </cell>
          <cell r="AR241">
            <v>3656145.2812828519</v>
          </cell>
          <cell r="AT241">
            <v>80089840.247899652</v>
          </cell>
          <cell r="AU241">
            <v>80090000</v>
          </cell>
        </row>
        <row r="242">
          <cell r="B242" t="str">
            <v>WC013</v>
          </cell>
          <cell r="C242" t="str">
            <v xml:space="preserve"> Bergrivier</v>
          </cell>
          <cell r="D242">
            <v>231</v>
          </cell>
          <cell r="E242" t="str">
            <v>B3</v>
          </cell>
          <cell r="F242" t="str">
            <v>B</v>
          </cell>
          <cell r="G242">
            <v>21815.754631705589</v>
          </cell>
          <cell r="H242">
            <v>0.43836852258274356</v>
          </cell>
          <cell r="I242">
            <v>9515.5234262937811</v>
          </cell>
          <cell r="K242">
            <v>28876304.349777739</v>
          </cell>
          <cell r="L242">
            <v>16361166.12684186</v>
          </cell>
          <cell r="M242">
            <v>13715276.81889325</v>
          </cell>
          <cell r="N242">
            <v>19730914.657321807</v>
          </cell>
          <cell r="O242">
            <v>78683661.952834666</v>
          </cell>
          <cell r="Q242">
            <v>1</v>
          </cell>
          <cell r="R242">
            <v>1</v>
          </cell>
          <cell r="S242">
            <v>1</v>
          </cell>
          <cell r="U242">
            <v>0</v>
          </cell>
          <cell r="V242">
            <v>0</v>
          </cell>
          <cell r="W242">
            <v>0</v>
          </cell>
          <cell r="Y242">
            <v>28876304.349777739</v>
          </cell>
          <cell r="Z242">
            <v>16361166.12684186</v>
          </cell>
          <cell r="AA242">
            <v>13715276.81889325</v>
          </cell>
          <cell r="AB242">
            <v>19730914.657321807</v>
          </cell>
          <cell r="AD242">
            <v>78683661.952834666</v>
          </cell>
          <cell r="AF242">
            <v>9944790.1524440851</v>
          </cell>
          <cell r="AG242">
            <v>13</v>
          </cell>
          <cell r="AH242">
            <v>9926365.9034360815</v>
          </cell>
          <cell r="AI242">
            <v>19871156.055880167</v>
          </cell>
          <cell r="AK242">
            <v>0</v>
          </cell>
          <cell r="AL242">
            <v>29104917.74077072</v>
          </cell>
          <cell r="AM242">
            <v>29104917.74077072</v>
          </cell>
          <cell r="AO242">
            <v>0</v>
          </cell>
          <cell r="AQ242">
            <v>0</v>
          </cell>
          <cell r="AR242">
            <v>0</v>
          </cell>
          <cell r="AT242">
            <v>78683661.952834666</v>
          </cell>
          <cell r="AU242">
            <v>78684000</v>
          </cell>
        </row>
        <row r="243">
          <cell r="B243" t="str">
            <v>WC014</v>
          </cell>
          <cell r="C243" t="str">
            <v xml:space="preserve"> Saldanha Bay</v>
          </cell>
          <cell r="D243">
            <v>232</v>
          </cell>
          <cell r="E243" t="str">
            <v>B2</v>
          </cell>
          <cell r="F243" t="str">
            <v>B</v>
          </cell>
          <cell r="G243">
            <v>42793.249926729026</v>
          </cell>
          <cell r="H243">
            <v>0.45000527578082317</v>
          </cell>
          <cell r="I243">
            <v>19160.902293661209</v>
          </cell>
          <cell r="K243">
            <v>58146674.802903593</v>
          </cell>
          <cell r="L243">
            <v>32945608.089252524</v>
          </cell>
          <cell r="M243">
            <v>27617721.830325775</v>
          </cell>
          <cell r="N243">
            <v>39731091.078902751</v>
          </cell>
          <cell r="O243">
            <v>158441095.80138466</v>
          </cell>
          <cell r="Q243">
            <v>1</v>
          </cell>
          <cell r="R243">
            <v>1</v>
          </cell>
          <cell r="S243">
            <v>1</v>
          </cell>
          <cell r="U243">
            <v>0</v>
          </cell>
          <cell r="V243">
            <v>0</v>
          </cell>
          <cell r="W243">
            <v>0</v>
          </cell>
          <cell r="Y243">
            <v>58146674.802903593</v>
          </cell>
          <cell r="Z243">
            <v>32945608.089252524</v>
          </cell>
          <cell r="AA243">
            <v>27617721.830325775</v>
          </cell>
          <cell r="AB243">
            <v>39731091.078902751</v>
          </cell>
          <cell r="AD243">
            <v>158441095.80138466</v>
          </cell>
          <cell r="AF243">
            <v>9944790.1524440851</v>
          </cell>
          <cell r="AG243">
            <v>27</v>
          </cell>
          <cell r="AH243">
            <v>20616298.414828785</v>
          </cell>
          <cell r="AI243">
            <v>30561088.567272872</v>
          </cell>
          <cell r="AK243">
            <v>0</v>
          </cell>
          <cell r="AL243">
            <v>57091493.739463478</v>
          </cell>
          <cell r="AM243">
            <v>57091493.739463478</v>
          </cell>
          <cell r="AO243">
            <v>1.0787875314986484E-2</v>
          </cell>
          <cell r="AQ243">
            <v>329689.21295399865</v>
          </cell>
          <cell r="AR243">
            <v>615895.91600766347</v>
          </cell>
          <cell r="AT243">
            <v>159386680.93034631</v>
          </cell>
          <cell r="AU243">
            <v>159387000</v>
          </cell>
        </row>
        <row r="244">
          <cell r="B244" t="str">
            <v>WC015</v>
          </cell>
          <cell r="C244" t="str">
            <v xml:space="preserve"> Swartland</v>
          </cell>
          <cell r="D244">
            <v>233</v>
          </cell>
          <cell r="E244" t="str">
            <v>B3</v>
          </cell>
          <cell r="F244" t="str">
            <v>B</v>
          </cell>
          <cell r="G244">
            <v>49848.767168224775</v>
          </cell>
          <cell r="H244">
            <v>0.45325843632120849</v>
          </cell>
          <cell r="I244">
            <v>22481.402387913509</v>
          </cell>
          <cell r="K244">
            <v>68223237.806273878</v>
          </cell>
          <cell r="L244">
            <v>38654937.07016135</v>
          </cell>
          <cell r="M244">
            <v>32403751.555604845</v>
          </cell>
          <cell r="N244">
            <v>46616314.418092117</v>
          </cell>
          <cell r="O244">
            <v>185898240.85013217</v>
          </cell>
          <cell r="Q244">
            <v>1</v>
          </cell>
          <cell r="R244">
            <v>1</v>
          </cell>
          <cell r="S244">
            <v>1</v>
          </cell>
          <cell r="U244">
            <v>0</v>
          </cell>
          <cell r="V244">
            <v>0</v>
          </cell>
          <cell r="W244">
            <v>0</v>
          </cell>
          <cell r="Y244">
            <v>68223237.806273878</v>
          </cell>
          <cell r="Z244">
            <v>38654937.07016135</v>
          </cell>
          <cell r="AA244">
            <v>32403751.555604845</v>
          </cell>
          <cell r="AB244">
            <v>46616314.418092117</v>
          </cell>
          <cell r="AD244">
            <v>185898240.85013217</v>
          </cell>
          <cell r="AF244">
            <v>9944790.1524440851</v>
          </cell>
          <cell r="AG244">
            <v>23</v>
          </cell>
          <cell r="AH244">
            <v>17562031.983002298</v>
          </cell>
          <cell r="AI244">
            <v>27506822.135446385</v>
          </cell>
          <cell r="AK244">
            <v>0</v>
          </cell>
          <cell r="AL244">
            <v>66504427.300509341</v>
          </cell>
          <cell r="AM244">
            <v>66504427.300509341</v>
          </cell>
          <cell r="AO244">
            <v>0</v>
          </cell>
          <cell r="AQ244">
            <v>0</v>
          </cell>
          <cell r="AR244">
            <v>0</v>
          </cell>
          <cell r="AT244">
            <v>185898240.85013217</v>
          </cell>
          <cell r="AU244">
            <v>185898000</v>
          </cell>
        </row>
        <row r="245">
          <cell r="B245" t="str">
            <v>DC1</v>
          </cell>
          <cell r="C245" t="str">
            <v xml:space="preserve"> West Coast District Municipality</v>
          </cell>
          <cell r="D245">
            <v>234</v>
          </cell>
          <cell r="E245" t="str">
            <v>C1</v>
          </cell>
          <cell r="F245" t="str">
            <v>C</v>
          </cell>
          <cell r="G245">
            <v>153810.91450491443</v>
          </cell>
          <cell r="H245">
            <v>0</v>
          </cell>
          <cell r="I245">
            <v>0</v>
          </cell>
          <cell r="K245">
            <v>0</v>
          </cell>
          <cell r="L245">
            <v>0</v>
          </cell>
          <cell r="M245">
            <v>0</v>
          </cell>
          <cell r="N245">
            <v>0</v>
          </cell>
          <cell r="O245">
            <v>0</v>
          </cell>
          <cell r="Q245">
            <v>0</v>
          </cell>
          <cell r="R245">
            <v>0</v>
          </cell>
          <cell r="S245">
            <v>0</v>
          </cell>
          <cell r="U245">
            <v>0</v>
          </cell>
          <cell r="V245">
            <v>0</v>
          </cell>
          <cell r="W245">
            <v>0</v>
          </cell>
          <cell r="Y245">
            <v>0</v>
          </cell>
          <cell r="Z245">
            <v>0</v>
          </cell>
          <cell r="AA245">
            <v>0</v>
          </cell>
          <cell r="AB245">
            <v>0</v>
          </cell>
          <cell r="AD245">
            <v>0</v>
          </cell>
          <cell r="AF245">
            <v>9944790.1524440851</v>
          </cell>
          <cell r="AG245">
            <v>25</v>
          </cell>
          <cell r="AH245">
            <v>19089165.198915541</v>
          </cell>
          <cell r="AI245">
            <v>29033955.351359628</v>
          </cell>
          <cell r="AK245">
            <v>25697570.100835793</v>
          </cell>
          <cell r="AL245">
            <v>0</v>
          </cell>
          <cell r="AM245">
            <v>25697570.100835793</v>
          </cell>
          <cell r="AO245">
            <v>0.43541428750070943</v>
          </cell>
          <cell r="AQ245">
            <v>12641798.982639663</v>
          </cell>
          <cell r="AR245">
            <v>11189089.175954951</v>
          </cell>
          <cell r="AT245">
            <v>23830888.158594616</v>
          </cell>
          <cell r="AU245">
            <v>23831000</v>
          </cell>
        </row>
        <row r="246">
          <cell r="B246" t="str">
            <v>WC022</v>
          </cell>
          <cell r="C246" t="str">
            <v xml:space="preserve"> Witzenberg</v>
          </cell>
          <cell r="D246">
            <v>235</v>
          </cell>
          <cell r="E246" t="str">
            <v>B3</v>
          </cell>
          <cell r="F246" t="str">
            <v>B</v>
          </cell>
          <cell r="G246">
            <v>42080.84181247386</v>
          </cell>
          <cell r="H246">
            <v>0.50879056772311215</v>
          </cell>
          <cell r="I246">
            <v>21303.283719054874</v>
          </cell>
          <cell r="K246">
            <v>64648057.365005463</v>
          </cell>
          <cell r="L246">
            <v>36629258.145860963</v>
          </cell>
          <cell r="M246">
            <v>30705660.662963778</v>
          </cell>
          <cell r="N246">
            <v>44173426.321446329</v>
          </cell>
          <cell r="O246">
            <v>176156402.49527654</v>
          </cell>
          <cell r="Q246">
            <v>1</v>
          </cell>
          <cell r="R246">
            <v>1</v>
          </cell>
          <cell r="S246">
            <v>1</v>
          </cell>
          <cell r="U246">
            <v>0</v>
          </cell>
          <cell r="V246">
            <v>0</v>
          </cell>
          <cell r="W246">
            <v>0</v>
          </cell>
          <cell r="Y246">
            <v>64648057.365005463</v>
          </cell>
          <cell r="Z246">
            <v>36629258.145860963</v>
          </cell>
          <cell r="AA246">
            <v>30705660.662963778</v>
          </cell>
          <cell r="AB246">
            <v>44173426.321446329</v>
          </cell>
          <cell r="AD246">
            <v>176156402.49527654</v>
          </cell>
          <cell r="AF246">
            <v>9944790.1524440851</v>
          </cell>
          <cell r="AG246">
            <v>23</v>
          </cell>
          <cell r="AH246">
            <v>17562031.983002298</v>
          </cell>
          <cell r="AI246">
            <v>27506822.135446385</v>
          </cell>
          <cell r="AK246">
            <v>0</v>
          </cell>
          <cell r="AL246">
            <v>56141053.110051557</v>
          </cell>
          <cell r="AM246">
            <v>56141053.110051557</v>
          </cell>
          <cell r="AO246">
            <v>0</v>
          </cell>
          <cell r="AQ246">
            <v>0</v>
          </cell>
          <cell r="AR246">
            <v>0</v>
          </cell>
          <cell r="AT246">
            <v>176156402.49527654</v>
          </cell>
          <cell r="AU246">
            <v>176156000</v>
          </cell>
        </row>
        <row r="247">
          <cell r="B247" t="str">
            <v>WC023</v>
          </cell>
          <cell r="C247" t="str">
            <v xml:space="preserve"> Drakenstein</v>
          </cell>
          <cell r="D247">
            <v>236</v>
          </cell>
          <cell r="E247" t="str">
            <v>B1</v>
          </cell>
          <cell r="F247" t="str">
            <v>B</v>
          </cell>
          <cell r="G247">
            <v>81745.617084984115</v>
          </cell>
          <cell r="H247">
            <v>0.41626664722329593</v>
          </cell>
          <cell r="I247">
            <v>33857.834079419888</v>
          </cell>
          <cell r="K247">
            <v>102746751.56597324</v>
          </cell>
          <cell r="L247">
            <v>58215783.121054962</v>
          </cell>
          <cell r="M247">
            <v>48801263.58621867</v>
          </cell>
          <cell r="N247">
            <v>70205915.61540553</v>
          </cell>
          <cell r="O247">
            <v>279969713.88865244</v>
          </cell>
          <cell r="Q247">
            <v>1</v>
          </cell>
          <cell r="R247">
            <v>1</v>
          </cell>
          <cell r="S247">
            <v>1</v>
          </cell>
          <cell r="U247">
            <v>0</v>
          </cell>
          <cell r="V247">
            <v>0</v>
          </cell>
          <cell r="W247">
            <v>0</v>
          </cell>
          <cell r="Y247">
            <v>102746751.56597324</v>
          </cell>
          <cell r="Z247">
            <v>58215783.121054962</v>
          </cell>
          <cell r="AA247">
            <v>48801263.58621867</v>
          </cell>
          <cell r="AB247">
            <v>70205915.61540553</v>
          </cell>
          <cell r="AD247">
            <v>279969713.88865244</v>
          </cell>
          <cell r="AF247">
            <v>9944790.1524440851</v>
          </cell>
          <cell r="AG247">
            <v>65</v>
          </cell>
          <cell r="AH247">
            <v>49631829.517180406</v>
          </cell>
          <cell r="AI247">
            <v>59576619.669624493</v>
          </cell>
          <cell r="AK247">
            <v>0</v>
          </cell>
          <cell r="AL247">
            <v>109058774.31666891</v>
          </cell>
          <cell r="AM247">
            <v>109058774.31666891</v>
          </cell>
          <cell r="AO247">
            <v>0</v>
          </cell>
          <cell r="AQ247">
            <v>0</v>
          </cell>
          <cell r="AR247">
            <v>0</v>
          </cell>
          <cell r="AT247">
            <v>279969713.88865244</v>
          </cell>
          <cell r="AU247">
            <v>279970000</v>
          </cell>
        </row>
        <row r="248">
          <cell r="B248" t="str">
            <v>WC024</v>
          </cell>
          <cell r="C248" t="str">
            <v xml:space="preserve"> Stellenbosch</v>
          </cell>
          <cell r="D248">
            <v>237</v>
          </cell>
          <cell r="E248" t="str">
            <v>B1</v>
          </cell>
          <cell r="F248" t="str">
            <v>B</v>
          </cell>
          <cell r="G248">
            <v>61827.214579034793</v>
          </cell>
          <cell r="H248">
            <v>0.51241557139866389</v>
          </cell>
          <cell r="I248">
            <v>31522.821349071397</v>
          </cell>
          <cell r="K248">
            <v>95660799.985439897</v>
          </cell>
          <cell r="L248">
            <v>54200919.253035232</v>
          </cell>
          <cell r="M248">
            <v>45435674.060804315</v>
          </cell>
          <cell r="N248">
            <v>65364149.709080525</v>
          </cell>
          <cell r="O248">
            <v>260661543.00835997</v>
          </cell>
          <cell r="Q248">
            <v>1</v>
          </cell>
          <cell r="R248">
            <v>1</v>
          </cell>
          <cell r="S248">
            <v>1</v>
          </cell>
          <cell r="U248">
            <v>0</v>
          </cell>
          <cell r="V248">
            <v>0</v>
          </cell>
          <cell r="W248">
            <v>0</v>
          </cell>
          <cell r="Y248">
            <v>95660799.985439897</v>
          </cell>
          <cell r="Z248">
            <v>54200919.253035232</v>
          </cell>
          <cell r="AA248">
            <v>45435674.060804315</v>
          </cell>
          <cell r="AB248">
            <v>65364149.709080525</v>
          </cell>
          <cell r="AD248">
            <v>260661543.00835997</v>
          </cell>
          <cell r="AF248">
            <v>9944790.1524440851</v>
          </cell>
          <cell r="AG248">
            <v>45</v>
          </cell>
          <cell r="AH248">
            <v>34360497.358047977</v>
          </cell>
          <cell r="AI248">
            <v>44305287.510492064</v>
          </cell>
          <cell r="AK248">
            <v>0</v>
          </cell>
          <cell r="AL248">
            <v>82485159.227476239</v>
          </cell>
          <cell r="AM248">
            <v>82485159.227476239</v>
          </cell>
          <cell r="AO248">
            <v>0</v>
          </cell>
          <cell r="AQ248">
            <v>0</v>
          </cell>
          <cell r="AR248">
            <v>0</v>
          </cell>
          <cell r="AT248">
            <v>260661543.00835997</v>
          </cell>
          <cell r="AU248">
            <v>260662000</v>
          </cell>
        </row>
        <row r="249">
          <cell r="B249" t="str">
            <v>WC025</v>
          </cell>
          <cell r="C249" t="str">
            <v xml:space="preserve"> Breede Valley</v>
          </cell>
          <cell r="D249">
            <v>238</v>
          </cell>
          <cell r="E249" t="str">
            <v>B2</v>
          </cell>
          <cell r="F249" t="str">
            <v>B</v>
          </cell>
          <cell r="G249">
            <v>51623.905868474649</v>
          </cell>
          <cell r="H249">
            <v>0.4963942855096915</v>
          </cell>
          <cell r="I249">
            <v>25497.682809457037</v>
          </cell>
          <cell r="K249">
            <v>77376599.902581707</v>
          </cell>
          <cell r="L249">
            <v>43841185.14618922</v>
          </cell>
          <cell r="M249">
            <v>36751291.789762042</v>
          </cell>
          <cell r="N249">
            <v>52870723.021151617</v>
          </cell>
          <cell r="O249">
            <v>210839799.85968459</v>
          </cell>
          <cell r="Q249">
            <v>1</v>
          </cell>
          <cell r="R249">
            <v>1</v>
          </cell>
          <cell r="S249">
            <v>1</v>
          </cell>
          <cell r="U249">
            <v>0</v>
          </cell>
          <cell r="V249">
            <v>0</v>
          </cell>
          <cell r="W249">
            <v>0</v>
          </cell>
          <cell r="Y249">
            <v>77376599.902581707</v>
          </cell>
          <cell r="Z249">
            <v>43841185.14618922</v>
          </cell>
          <cell r="AA249">
            <v>36751291.789762042</v>
          </cell>
          <cell r="AB249">
            <v>52870723.021151617</v>
          </cell>
          <cell r="AD249">
            <v>210839799.85968459</v>
          </cell>
          <cell r="AF249">
            <v>9944790.1524440851</v>
          </cell>
          <cell r="AG249">
            <v>41</v>
          </cell>
          <cell r="AH249">
            <v>31306230.92622149</v>
          </cell>
          <cell r="AI249">
            <v>41251021.078665577</v>
          </cell>
          <cell r="AK249">
            <v>0</v>
          </cell>
          <cell r="AL249">
            <v>68872682.110917971</v>
          </cell>
          <cell r="AM249">
            <v>68872682.110917971</v>
          </cell>
          <cell r="AO249">
            <v>0</v>
          </cell>
          <cell r="AQ249">
            <v>0</v>
          </cell>
          <cell r="AR249">
            <v>0</v>
          </cell>
          <cell r="AT249">
            <v>210839799.85968459</v>
          </cell>
          <cell r="AU249">
            <v>210840000</v>
          </cell>
        </row>
        <row r="250">
          <cell r="B250" t="str">
            <v>WC026</v>
          </cell>
          <cell r="C250" t="str">
            <v xml:space="preserve"> Langeberg</v>
          </cell>
          <cell r="D250">
            <v>239</v>
          </cell>
          <cell r="E250" t="str">
            <v>B3</v>
          </cell>
          <cell r="F250" t="str">
            <v>B</v>
          </cell>
          <cell r="G250">
            <v>30504.123311085015</v>
          </cell>
          <cell r="H250">
            <v>0.50638271921628131</v>
          </cell>
          <cell r="I250">
            <v>15369.527105028106</v>
          </cell>
          <cell r="K250">
            <v>46641169.646072999</v>
          </cell>
          <cell r="L250">
            <v>26426647.803893499</v>
          </cell>
          <cell r="M250">
            <v>22152992.471066542</v>
          </cell>
          <cell r="N250">
            <v>31869484.635467835</v>
          </cell>
          <cell r="O250">
            <v>127090294.55650085</v>
          </cell>
          <cell r="Q250">
            <v>1</v>
          </cell>
          <cell r="R250">
            <v>1</v>
          </cell>
          <cell r="S250">
            <v>1</v>
          </cell>
          <cell r="U250">
            <v>0</v>
          </cell>
          <cell r="V250">
            <v>0</v>
          </cell>
          <cell r="W250">
            <v>0</v>
          </cell>
          <cell r="Y250">
            <v>46641169.646072999</v>
          </cell>
          <cell r="Z250">
            <v>26426647.803893499</v>
          </cell>
          <cell r="AA250">
            <v>22152992.471066542</v>
          </cell>
          <cell r="AB250">
            <v>31869484.635467835</v>
          </cell>
          <cell r="AD250">
            <v>127090294.55650085</v>
          </cell>
          <cell r="AF250">
            <v>9944790.1524440851</v>
          </cell>
          <cell r="AG250">
            <v>23</v>
          </cell>
          <cell r="AH250">
            <v>17562031.983002298</v>
          </cell>
          <cell r="AI250">
            <v>27506822.135446385</v>
          </cell>
          <cell r="AK250">
            <v>0</v>
          </cell>
          <cell r="AL250">
            <v>40696277.287293859</v>
          </cell>
          <cell r="AM250">
            <v>40696277.287293859</v>
          </cell>
          <cell r="AO250">
            <v>3.8548079299500548E-2</v>
          </cell>
          <cell r="AQ250">
            <v>1060335.1609544442</v>
          </cell>
          <cell r="AR250">
            <v>1568763.3240650666</v>
          </cell>
          <cell r="AT250">
            <v>129719393.04152036</v>
          </cell>
          <cell r="AU250">
            <v>129719000</v>
          </cell>
        </row>
        <row r="251">
          <cell r="B251" t="str">
            <v>DC2</v>
          </cell>
          <cell r="C251" t="str">
            <v xml:space="preserve"> Cape Winelands District Municipality</v>
          </cell>
          <cell r="D251">
            <v>240</v>
          </cell>
          <cell r="E251" t="str">
            <v>C1</v>
          </cell>
          <cell r="F251" t="str">
            <v>C</v>
          </cell>
          <cell r="G251">
            <v>267781.70265605242</v>
          </cell>
          <cell r="H251">
            <v>0</v>
          </cell>
          <cell r="I251">
            <v>0</v>
          </cell>
          <cell r="K251">
            <v>0</v>
          </cell>
          <cell r="L251">
            <v>0</v>
          </cell>
          <cell r="M251">
            <v>0</v>
          </cell>
          <cell r="N251">
            <v>0</v>
          </cell>
          <cell r="O251">
            <v>0</v>
          </cell>
          <cell r="Q251">
            <v>0</v>
          </cell>
          <cell r="R251">
            <v>0</v>
          </cell>
          <cell r="S251">
            <v>0</v>
          </cell>
          <cell r="U251">
            <v>0</v>
          </cell>
          <cell r="V251">
            <v>0</v>
          </cell>
          <cell r="W251">
            <v>0</v>
          </cell>
          <cell r="Y251">
            <v>0</v>
          </cell>
          <cell r="Z251">
            <v>0</v>
          </cell>
          <cell r="AA251">
            <v>0</v>
          </cell>
          <cell r="AB251">
            <v>0</v>
          </cell>
          <cell r="AD251">
            <v>0</v>
          </cell>
          <cell r="AF251">
            <v>9944790.1524440851</v>
          </cell>
          <cell r="AG251">
            <v>41</v>
          </cell>
          <cell r="AH251">
            <v>31306230.92622149</v>
          </cell>
          <cell r="AI251">
            <v>41251021.078665577</v>
          </cell>
          <cell r="AK251">
            <v>44738951.704920828</v>
          </cell>
          <cell r="AL251">
            <v>0</v>
          </cell>
          <cell r="AM251">
            <v>44738951.704920828</v>
          </cell>
          <cell r="AO251">
            <v>3.4480650098009047E-2</v>
          </cell>
          <cell r="AQ251">
            <v>1422362.0239990635</v>
          </cell>
          <cell r="AR251">
            <v>1542628.1394891003</v>
          </cell>
          <cell r="AT251">
            <v>2964990.1634881636</v>
          </cell>
          <cell r="AU251">
            <v>2965000</v>
          </cell>
        </row>
        <row r="252">
          <cell r="B252" t="str">
            <v>WC031</v>
          </cell>
          <cell r="C252" t="str">
            <v xml:space="preserve"> Theewaterskloof</v>
          </cell>
          <cell r="D252">
            <v>241</v>
          </cell>
          <cell r="E252" t="str">
            <v>B3</v>
          </cell>
          <cell r="F252" t="str">
            <v>B</v>
          </cell>
          <cell r="G252">
            <v>36238.769962102917</v>
          </cell>
          <cell r="H252">
            <v>0.53008546242741583</v>
          </cell>
          <cell r="I252">
            <v>19113.59690749626</v>
          </cell>
          <cell r="K252">
            <v>58003119.407463312</v>
          </cell>
          <cell r="L252">
            <v>32864270.337552972</v>
          </cell>
          <cell r="M252">
            <v>27549537.82854148</v>
          </cell>
          <cell r="N252">
            <v>39633000.990166999</v>
          </cell>
          <cell r="O252">
            <v>158049928.56372476</v>
          </cell>
          <cell r="Q252">
            <v>1</v>
          </cell>
          <cell r="R252">
            <v>1</v>
          </cell>
          <cell r="S252">
            <v>1</v>
          </cell>
          <cell r="U252">
            <v>0</v>
          </cell>
          <cell r="V252">
            <v>0</v>
          </cell>
          <cell r="W252">
            <v>0</v>
          </cell>
          <cell r="Y252">
            <v>58003119.407463312</v>
          </cell>
          <cell r="Z252">
            <v>32864270.337552972</v>
          </cell>
          <cell r="AA252">
            <v>27549537.82854148</v>
          </cell>
          <cell r="AB252">
            <v>39633000.990166999</v>
          </cell>
          <cell r="AD252">
            <v>158049928.56372476</v>
          </cell>
          <cell r="AF252">
            <v>9944790.1524440851</v>
          </cell>
          <cell r="AG252">
            <v>27</v>
          </cell>
          <cell r="AH252">
            <v>20616298.414828785</v>
          </cell>
          <cell r="AI252">
            <v>30561088.567272872</v>
          </cell>
          <cell r="AK252">
            <v>0</v>
          </cell>
          <cell r="AL252">
            <v>48347005.940415554</v>
          </cell>
          <cell r="AM252">
            <v>48347005.940415554</v>
          </cell>
          <cell r="AO252">
            <v>0.10136446845114766</v>
          </cell>
          <cell r="AQ252">
            <v>3097808.4979100605</v>
          </cell>
          <cell r="AR252">
            <v>4900668.5583547009</v>
          </cell>
          <cell r="AT252">
            <v>166048405.61998951</v>
          </cell>
          <cell r="AU252">
            <v>166048000</v>
          </cell>
        </row>
        <row r="253">
          <cell r="B253" t="str">
            <v>WC032</v>
          </cell>
          <cell r="C253" t="str">
            <v xml:space="preserve"> Overstrand</v>
          </cell>
          <cell r="D253">
            <v>242</v>
          </cell>
          <cell r="E253" t="str">
            <v>B2</v>
          </cell>
          <cell r="F253" t="str">
            <v>B</v>
          </cell>
          <cell r="G253">
            <v>43592.316183179821</v>
          </cell>
          <cell r="H253">
            <v>0.50130553502856279</v>
          </cell>
          <cell r="I253">
            <v>21743.804040406518</v>
          </cell>
          <cell r="K253">
            <v>65984883.338914752</v>
          </cell>
          <cell r="L253">
            <v>37386696.894839086</v>
          </cell>
          <cell r="M253">
            <v>31340608.19879669</v>
          </cell>
          <cell r="N253">
            <v>45086867.282706261</v>
          </cell>
          <cell r="O253">
            <v>179799055.71525678</v>
          </cell>
          <cell r="Q253">
            <v>1</v>
          </cell>
          <cell r="R253">
            <v>1</v>
          </cell>
          <cell r="S253">
            <v>1</v>
          </cell>
          <cell r="U253">
            <v>0</v>
          </cell>
          <cell r="V253">
            <v>0</v>
          </cell>
          <cell r="W253">
            <v>0</v>
          </cell>
          <cell r="Y253">
            <v>65984883.338914752</v>
          </cell>
          <cell r="Z253">
            <v>37386696.894839086</v>
          </cell>
          <cell r="AA253">
            <v>31340608.19879669</v>
          </cell>
          <cell r="AB253">
            <v>45086867.282706261</v>
          </cell>
          <cell r="AD253">
            <v>179799055.71525678</v>
          </cell>
          <cell r="AF253">
            <v>9944790.1524440851</v>
          </cell>
          <cell r="AG253">
            <v>27</v>
          </cell>
          <cell r="AH253">
            <v>20616298.414828785</v>
          </cell>
          <cell r="AI253">
            <v>30561088.567272872</v>
          </cell>
          <cell r="AK253">
            <v>0</v>
          </cell>
          <cell r="AL253">
            <v>58157547.059921443</v>
          </cell>
          <cell r="AM253">
            <v>58157547.059921443</v>
          </cell>
          <cell r="AO253">
            <v>0.12260579247763237</v>
          </cell>
          <cell r="AQ253">
            <v>3746966.482769601</v>
          </cell>
          <cell r="AR253">
            <v>7130452.1458368674</v>
          </cell>
          <cell r="AT253">
            <v>190676474.34386325</v>
          </cell>
          <cell r="AU253">
            <v>190676000</v>
          </cell>
        </row>
        <row r="254">
          <cell r="B254" t="str">
            <v>WC033</v>
          </cell>
          <cell r="C254" t="str">
            <v xml:space="preserve"> Cape Agulhas</v>
          </cell>
          <cell r="D254">
            <v>243</v>
          </cell>
          <cell r="E254" t="str">
            <v>B3</v>
          </cell>
          <cell r="F254" t="str">
            <v>B</v>
          </cell>
          <cell r="G254">
            <v>12410.739140609961</v>
          </cell>
          <cell r="H254">
            <v>0.44021215849276529</v>
          </cell>
          <cell r="I254">
            <v>5436.0414742506646</v>
          </cell>
          <cell r="K254">
            <v>16496495.361959957</v>
          </cell>
          <cell r="L254">
            <v>9346829.7694327533</v>
          </cell>
          <cell r="M254">
            <v>7835282.4409336448</v>
          </cell>
          <cell r="N254">
            <v>11271904.402622845</v>
          </cell>
          <cell r="O254">
            <v>44950511.974949196</v>
          </cell>
          <cell r="Q254">
            <v>1</v>
          </cell>
          <cell r="R254">
            <v>1</v>
          </cell>
          <cell r="S254">
            <v>1</v>
          </cell>
          <cell r="U254">
            <v>0</v>
          </cell>
          <cell r="V254">
            <v>0</v>
          </cell>
          <cell r="W254">
            <v>0</v>
          </cell>
          <cell r="Y254">
            <v>16496495.361959957</v>
          </cell>
          <cell r="Z254">
            <v>9346829.7694327533</v>
          </cell>
          <cell r="AA254">
            <v>7835282.4409336448</v>
          </cell>
          <cell r="AB254">
            <v>11271904.402622845</v>
          </cell>
          <cell r="AD254">
            <v>44950511.974949196</v>
          </cell>
          <cell r="AF254">
            <v>9944790.1524440851</v>
          </cell>
          <cell r="AG254">
            <v>11</v>
          </cell>
          <cell r="AH254">
            <v>8399232.6875228379</v>
          </cell>
          <cell r="AI254">
            <v>18344022.839966923</v>
          </cell>
          <cell r="AK254">
            <v>0</v>
          </cell>
          <cell r="AL254">
            <v>16557462.617619118</v>
          </cell>
          <cell r="AM254">
            <v>16557462.617619118</v>
          </cell>
          <cell r="AO254">
            <v>7.593333331359764E-2</v>
          </cell>
          <cell r="AQ254">
            <v>1392922.8006194565</v>
          </cell>
          <cell r="AR254">
            <v>1257263.3277711053</v>
          </cell>
          <cell r="AT254">
            <v>47600698.103339761</v>
          </cell>
          <cell r="AU254">
            <v>47601000</v>
          </cell>
        </row>
        <row r="255">
          <cell r="B255" t="str">
            <v>WC034</v>
          </cell>
          <cell r="C255" t="str">
            <v xml:space="preserve"> Swellendam</v>
          </cell>
          <cell r="D255">
            <v>244</v>
          </cell>
          <cell r="E255" t="str">
            <v>B3</v>
          </cell>
          <cell r="F255" t="str">
            <v>B</v>
          </cell>
          <cell r="G255">
            <v>13121.683851581734</v>
          </cell>
          <cell r="H255">
            <v>0.45526481386783973</v>
          </cell>
          <cell r="I255">
            <v>5943.9717515413822</v>
          </cell>
          <cell r="K255">
            <v>18037887.108732894</v>
          </cell>
          <cell r="L255">
            <v>10220174.437435225</v>
          </cell>
          <cell r="M255">
            <v>8567391.8631530758</v>
          </cell>
          <cell r="N255">
            <v>12325123.285506349</v>
          </cell>
          <cell r="O255">
            <v>49150576.694827542</v>
          </cell>
          <cell r="Q255">
            <v>1</v>
          </cell>
          <cell r="R255">
            <v>1</v>
          </cell>
          <cell r="S255">
            <v>1</v>
          </cell>
          <cell r="U255">
            <v>0</v>
          </cell>
          <cell r="V255">
            <v>0</v>
          </cell>
          <cell r="W255">
            <v>0</v>
          </cell>
          <cell r="Y255">
            <v>18037887.108732894</v>
          </cell>
          <cell r="Z255">
            <v>10220174.437435225</v>
          </cell>
          <cell r="AA255">
            <v>8567391.8631530758</v>
          </cell>
          <cell r="AB255">
            <v>12325123.285506349</v>
          </cell>
          <cell r="AD255">
            <v>49150576.694827542</v>
          </cell>
          <cell r="AF255">
            <v>9944790.1524440851</v>
          </cell>
          <cell r="AG255">
            <v>11</v>
          </cell>
          <cell r="AH255">
            <v>8399232.6875228379</v>
          </cell>
          <cell r="AI255">
            <v>18344022.839966923</v>
          </cell>
          <cell r="AK255">
            <v>0</v>
          </cell>
          <cell r="AL255">
            <v>17505950.885863438</v>
          </cell>
          <cell r="AM255">
            <v>17505950.885863438</v>
          </cell>
          <cell r="AO255">
            <v>7.0656836718413718E-2</v>
          </cell>
          <cell r="AQ255">
            <v>1296130.6265623947</v>
          </cell>
          <cell r="AR255">
            <v>1236915.113343023</v>
          </cell>
          <cell r="AT255">
            <v>51683622.434732959</v>
          </cell>
          <cell r="AU255">
            <v>51684000</v>
          </cell>
        </row>
        <row r="256">
          <cell r="B256" t="str">
            <v>DC3</v>
          </cell>
          <cell r="C256" t="str">
            <v xml:space="preserve"> Overberg District Municipality</v>
          </cell>
          <cell r="D256">
            <v>245</v>
          </cell>
          <cell r="E256" t="str">
            <v>C1</v>
          </cell>
          <cell r="F256" t="str">
            <v>C</v>
          </cell>
          <cell r="G256">
            <v>105363.50913747444</v>
          </cell>
          <cell r="H256">
            <v>0</v>
          </cell>
          <cell r="I256">
            <v>0</v>
          </cell>
          <cell r="K256">
            <v>0</v>
          </cell>
          <cell r="L256">
            <v>0</v>
          </cell>
          <cell r="M256">
            <v>0</v>
          </cell>
          <cell r="N256">
            <v>0</v>
          </cell>
          <cell r="O256">
            <v>0</v>
          </cell>
          <cell r="Q256">
            <v>0</v>
          </cell>
          <cell r="R256">
            <v>0</v>
          </cell>
          <cell r="S256">
            <v>0</v>
          </cell>
          <cell r="U256">
            <v>0</v>
          </cell>
          <cell r="V256">
            <v>0</v>
          </cell>
          <cell r="W256">
            <v>0</v>
          </cell>
          <cell r="Y256">
            <v>0</v>
          </cell>
          <cell r="Z256">
            <v>0</v>
          </cell>
          <cell r="AA256">
            <v>0</v>
          </cell>
          <cell r="AB256">
            <v>0</v>
          </cell>
          <cell r="AD256">
            <v>0</v>
          </cell>
          <cell r="AF256">
            <v>9944790.1524440851</v>
          </cell>
          <cell r="AG256">
            <v>23</v>
          </cell>
          <cell r="AH256">
            <v>17562031.983002298</v>
          </cell>
          <cell r="AI256">
            <v>27506822.135446385</v>
          </cell>
          <cell r="AK256">
            <v>17603342.200034779</v>
          </cell>
          <cell r="AL256">
            <v>0</v>
          </cell>
          <cell r="AM256">
            <v>17603342.200034779</v>
          </cell>
          <cell r="AO256">
            <v>0.57942219845749943</v>
          </cell>
          <cell r="AQ256">
            <v>15938063.354299754</v>
          </cell>
          <cell r="AR256">
            <v>10199767.237743827</v>
          </cell>
          <cell r="AT256">
            <v>26137830.592043579</v>
          </cell>
          <cell r="AU256">
            <v>26138000</v>
          </cell>
        </row>
        <row r="257">
          <cell r="B257" t="str">
            <v>WC041</v>
          </cell>
          <cell r="C257" t="str">
            <v xml:space="preserve"> Kannaland</v>
          </cell>
          <cell r="D257">
            <v>246</v>
          </cell>
          <cell r="E257" t="str">
            <v>B3</v>
          </cell>
          <cell r="F257" t="str">
            <v>B</v>
          </cell>
          <cell r="G257">
            <v>6333</v>
          </cell>
          <cell r="H257">
            <v>0.57034538778756771</v>
          </cell>
          <cell r="I257">
            <v>3593.9373541543728</v>
          </cell>
          <cell r="K257">
            <v>10906349.992878735</v>
          </cell>
          <cell r="L257">
            <v>6179482.0386128454</v>
          </cell>
          <cell r="M257">
            <v>5180150.7361941077</v>
          </cell>
          <cell r="N257">
            <v>7452209.1998254266</v>
          </cell>
          <cell r="O257">
            <v>29718191.967511117</v>
          </cell>
          <cell r="Q257">
            <v>1</v>
          </cell>
          <cell r="R257">
            <v>1</v>
          </cell>
          <cell r="S257">
            <v>1</v>
          </cell>
          <cell r="U257">
            <v>0</v>
          </cell>
          <cell r="V257">
            <v>0</v>
          </cell>
          <cell r="W257">
            <v>0</v>
          </cell>
          <cell r="Y257">
            <v>10906349.992878735</v>
          </cell>
          <cell r="Z257">
            <v>6179482.0386128454</v>
          </cell>
          <cell r="AA257">
            <v>5180150.7361941077</v>
          </cell>
          <cell r="AB257">
            <v>7452209.1998254266</v>
          </cell>
          <cell r="AD257">
            <v>29718191.967511117</v>
          </cell>
          <cell r="AF257">
            <v>9944790.1524440851</v>
          </cell>
          <cell r="AG257">
            <v>7</v>
          </cell>
          <cell r="AH257">
            <v>5344966.2556963516</v>
          </cell>
          <cell r="AI257">
            <v>15289756.408140436</v>
          </cell>
          <cell r="AK257">
            <v>0</v>
          </cell>
          <cell r="AL257">
            <v>8449006.104259178</v>
          </cell>
          <cell r="AM257">
            <v>8449006.104259178</v>
          </cell>
          <cell r="AO257">
            <v>0.40967888757232251</v>
          </cell>
          <cell r="AQ257">
            <v>6263890.3965387633</v>
          </cell>
          <cell r="AR257">
            <v>3461379.4218846625</v>
          </cell>
          <cell r="AT257">
            <v>39443461.785934545</v>
          </cell>
          <cell r="AU257">
            <v>39443000</v>
          </cell>
        </row>
        <row r="258">
          <cell r="B258" t="str">
            <v>WC042</v>
          </cell>
          <cell r="C258" t="str">
            <v xml:space="preserve"> Hessequa</v>
          </cell>
          <cell r="D258">
            <v>247</v>
          </cell>
          <cell r="E258" t="str">
            <v>B3</v>
          </cell>
          <cell r="F258" t="str">
            <v>B</v>
          </cell>
          <cell r="G258">
            <v>18839.068749091213</v>
          </cell>
          <cell r="H258">
            <v>0.43836512133160338</v>
          </cell>
          <cell r="I258">
            <v>8217.0987046799382</v>
          </cell>
          <cell r="K258">
            <v>24936036.877681334</v>
          </cell>
          <cell r="L258">
            <v>14128630.761018403</v>
          </cell>
          <cell r="M258">
            <v>11843781.821968583</v>
          </cell>
          <cell r="N258">
            <v>17038565.931625068</v>
          </cell>
          <cell r="O258">
            <v>67947015.392293394</v>
          </cell>
          <cell r="Q258">
            <v>1</v>
          </cell>
          <cell r="R258">
            <v>1</v>
          </cell>
          <cell r="S258">
            <v>1</v>
          </cell>
          <cell r="U258">
            <v>0</v>
          </cell>
          <cell r="V258">
            <v>0</v>
          </cell>
          <cell r="W258">
            <v>0</v>
          </cell>
          <cell r="Y258">
            <v>24936036.877681334</v>
          </cell>
          <cell r="Z258">
            <v>14128630.761018403</v>
          </cell>
          <cell r="AA258">
            <v>11843781.821968583</v>
          </cell>
          <cell r="AB258">
            <v>17038565.931625068</v>
          </cell>
          <cell r="AD258">
            <v>67947015.392293394</v>
          </cell>
          <cell r="AF258">
            <v>9944790.1524440851</v>
          </cell>
          <cell r="AG258">
            <v>17</v>
          </cell>
          <cell r="AH258">
            <v>12980632.335262569</v>
          </cell>
          <cell r="AI258">
            <v>22925422.487706654</v>
          </cell>
          <cell r="AK258">
            <v>0</v>
          </cell>
          <cell r="AL258">
            <v>25133650.22258487</v>
          </cell>
          <cell r="AM258">
            <v>25133650.22258487</v>
          </cell>
          <cell r="AO258">
            <v>4.7017633721477603E-2</v>
          </cell>
          <cell r="AQ258">
            <v>1077899.1174371173</v>
          </cell>
          <cell r="AR258">
            <v>1181724.7602492294</v>
          </cell>
          <cell r="AT258">
            <v>70206639.269979745</v>
          </cell>
          <cell r="AU258">
            <v>70207000</v>
          </cell>
        </row>
        <row r="259">
          <cell r="B259" t="str">
            <v>WC043</v>
          </cell>
          <cell r="C259" t="str">
            <v xml:space="preserve"> Mossel Bay</v>
          </cell>
          <cell r="D259">
            <v>248</v>
          </cell>
          <cell r="E259" t="str">
            <v>B2</v>
          </cell>
          <cell r="F259" t="str">
            <v>B</v>
          </cell>
          <cell r="G259">
            <v>36042.184826323515</v>
          </cell>
          <cell r="H259">
            <v>0.50197104895724565</v>
          </cell>
          <cell r="I259">
            <v>18001.672657360636</v>
          </cell>
          <cell r="K259">
            <v>54628816.006339684</v>
          </cell>
          <cell r="L259">
            <v>30952407.315213822</v>
          </cell>
          <cell r="M259">
            <v>25946856.797867976</v>
          </cell>
          <cell r="N259">
            <v>37327370.337815411</v>
          </cell>
          <cell r="O259">
            <v>148855450.45723689</v>
          </cell>
          <cell r="Q259">
            <v>1</v>
          </cell>
          <cell r="R259">
            <v>1</v>
          </cell>
          <cell r="S259">
            <v>1</v>
          </cell>
          <cell r="U259">
            <v>0</v>
          </cell>
          <cell r="V259">
            <v>0</v>
          </cell>
          <cell r="W259">
            <v>0</v>
          </cell>
          <cell r="Y259">
            <v>54628816.006339684</v>
          </cell>
          <cell r="Z259">
            <v>30952407.315213822</v>
          </cell>
          <cell r="AA259">
            <v>25946856.797867976</v>
          </cell>
          <cell r="AB259">
            <v>37327370.337815411</v>
          </cell>
          <cell r="AD259">
            <v>148855450.45723689</v>
          </cell>
          <cell r="AF259">
            <v>9944790.1524440851</v>
          </cell>
          <cell r="AG259">
            <v>29</v>
          </cell>
          <cell r="AH259">
            <v>22143431.630742028</v>
          </cell>
          <cell r="AI259">
            <v>32088221.783186115</v>
          </cell>
          <cell r="AK259">
            <v>0</v>
          </cell>
          <cell r="AL259">
            <v>48084737.029598124</v>
          </cell>
          <cell r="AM259">
            <v>48084737.029598124</v>
          </cell>
          <cell r="AO259">
            <v>9.6175216269211661E-2</v>
          </cell>
          <cell r="AQ259">
            <v>3086091.6696923533</v>
          </cell>
          <cell r="AR259">
            <v>4624559.98306977</v>
          </cell>
          <cell r="AT259">
            <v>156566102.109999</v>
          </cell>
          <cell r="AU259">
            <v>156566000</v>
          </cell>
        </row>
        <row r="260">
          <cell r="B260" t="str">
            <v>WC044</v>
          </cell>
          <cell r="C260" t="str">
            <v xml:space="preserve"> George</v>
          </cell>
          <cell r="D260">
            <v>249</v>
          </cell>
          <cell r="E260" t="str">
            <v>B1</v>
          </cell>
          <cell r="F260" t="str">
            <v>B</v>
          </cell>
          <cell r="G260">
            <v>71467.811955828016</v>
          </cell>
          <cell r="H260">
            <v>0.47386413837283559</v>
          </cell>
          <cell r="I260">
            <v>33696.702968171085</v>
          </cell>
          <cell r="K260">
            <v>102257774.68049985</v>
          </cell>
          <cell r="L260">
            <v>57938731.322510749</v>
          </cell>
          <cell r="M260">
            <v>48569015.952966407</v>
          </cell>
          <cell r="N260">
            <v>69871802.181781441</v>
          </cell>
          <cell r="O260">
            <v>278637324.13775849</v>
          </cell>
          <cell r="Q260">
            <v>1</v>
          </cell>
          <cell r="R260">
            <v>1</v>
          </cell>
          <cell r="S260">
            <v>1</v>
          </cell>
          <cell r="U260">
            <v>0</v>
          </cell>
          <cell r="V260">
            <v>0</v>
          </cell>
          <cell r="W260">
            <v>0</v>
          </cell>
          <cell r="Y260">
            <v>102257774.68049985</v>
          </cell>
          <cell r="Z260">
            <v>57938731.322510749</v>
          </cell>
          <cell r="AA260">
            <v>48569015.952966407</v>
          </cell>
          <cell r="AB260">
            <v>69871802.181781441</v>
          </cell>
          <cell r="AD260">
            <v>278637324.13775849</v>
          </cell>
          <cell r="AF260">
            <v>9944790.1524440851</v>
          </cell>
          <cell r="AG260">
            <v>55</v>
          </cell>
          <cell r="AH260">
            <v>41996163.437614195</v>
          </cell>
          <cell r="AI260">
            <v>51940953.590058282</v>
          </cell>
          <cell r="AK260">
            <v>0</v>
          </cell>
          <cell r="AL260">
            <v>95346909.754119381</v>
          </cell>
          <cell r="AM260">
            <v>95346909.754119381</v>
          </cell>
          <cell r="AO260">
            <v>0</v>
          </cell>
          <cell r="AQ260">
            <v>0</v>
          </cell>
          <cell r="AR260">
            <v>0</v>
          </cell>
          <cell r="AT260">
            <v>278637324.13775849</v>
          </cell>
          <cell r="AU260">
            <v>278637000</v>
          </cell>
        </row>
        <row r="261">
          <cell r="B261" t="str">
            <v>WC045</v>
          </cell>
          <cell r="C261" t="str">
            <v xml:space="preserve"> Oudtshoorn</v>
          </cell>
          <cell r="D261">
            <v>250</v>
          </cell>
          <cell r="E261" t="str">
            <v>B2</v>
          </cell>
          <cell r="F261" t="str">
            <v>B</v>
          </cell>
          <cell r="G261">
            <v>24715.783396271523</v>
          </cell>
          <cell r="H261">
            <v>0.4918039829007726</v>
          </cell>
          <cell r="I261">
            <v>12094.544111225125</v>
          </cell>
          <cell r="K261">
            <v>36702735.212914839</v>
          </cell>
          <cell r="L261">
            <v>20795581.763308652</v>
          </cell>
          <cell r="M261">
            <v>17432569.187460527</v>
          </cell>
          <cell r="N261">
            <v>25078643.284969967</v>
          </cell>
          <cell r="O261">
            <v>100009529.44865398</v>
          </cell>
          <cell r="Q261">
            <v>1</v>
          </cell>
          <cell r="R261">
            <v>1</v>
          </cell>
          <cell r="S261">
            <v>1</v>
          </cell>
          <cell r="U261">
            <v>0</v>
          </cell>
          <cell r="V261">
            <v>0</v>
          </cell>
          <cell r="W261">
            <v>0</v>
          </cell>
          <cell r="Y261">
            <v>36702735.212914839</v>
          </cell>
          <cell r="Z261">
            <v>20795581.763308652</v>
          </cell>
          <cell r="AA261">
            <v>17432569.187460527</v>
          </cell>
          <cell r="AB261">
            <v>25078643.284969967</v>
          </cell>
          <cell r="AD261">
            <v>100009529.44865398</v>
          </cell>
          <cell r="AF261">
            <v>9944790.1524440851</v>
          </cell>
          <cell r="AG261">
            <v>25</v>
          </cell>
          <cell r="AH261">
            <v>19089165.198915541</v>
          </cell>
          <cell r="AI261">
            <v>29033955.351359628</v>
          </cell>
          <cell r="AK261">
            <v>0</v>
          </cell>
          <cell r="AL261">
            <v>32973915.172374193</v>
          </cell>
          <cell r="AM261">
            <v>32973915.172374193</v>
          </cell>
          <cell r="AO261">
            <v>0.1829677233615401</v>
          </cell>
          <cell r="AQ261">
            <v>5312276.7108188756</v>
          </cell>
          <cell r="AR261">
            <v>6033162.1894058511</v>
          </cell>
          <cell r="AT261">
            <v>111354968.34887871</v>
          </cell>
          <cell r="AU261">
            <v>111355000</v>
          </cell>
        </row>
        <row r="262">
          <cell r="B262" t="str">
            <v>WC047</v>
          </cell>
          <cell r="C262" t="str">
            <v xml:space="preserve"> Bitou</v>
          </cell>
          <cell r="D262">
            <v>251</v>
          </cell>
          <cell r="E262" t="str">
            <v>B3</v>
          </cell>
          <cell r="F262" t="str">
            <v>B</v>
          </cell>
          <cell r="G262">
            <v>28915.512036824806</v>
          </cell>
          <cell r="H262">
            <v>0.60747334968311673</v>
          </cell>
          <cell r="I262">
            <v>17477.575940038383</v>
          </cell>
          <cell r="K262">
            <v>53038364.7363341</v>
          </cell>
          <cell r="L262">
            <v>30051265.77265323</v>
          </cell>
          <cell r="M262">
            <v>25191445.746271454</v>
          </cell>
          <cell r="N262">
            <v>36240629.531409182</v>
          </cell>
          <cell r="O262">
            <v>144521705.78666797</v>
          </cell>
          <cell r="Q262">
            <v>1</v>
          </cell>
          <cell r="R262">
            <v>1</v>
          </cell>
          <cell r="S262">
            <v>1</v>
          </cell>
          <cell r="U262">
            <v>0</v>
          </cell>
          <cell r="V262">
            <v>0</v>
          </cell>
          <cell r="W262">
            <v>0</v>
          </cell>
          <cell r="Y262">
            <v>53038364.7363341</v>
          </cell>
          <cell r="Z262">
            <v>30051265.77265323</v>
          </cell>
          <cell r="AA262">
            <v>25191445.746271454</v>
          </cell>
          <cell r="AB262">
            <v>36240629.531409182</v>
          </cell>
          <cell r="AD262">
            <v>144521705.78666797</v>
          </cell>
          <cell r="AF262">
            <v>9944790.1524440851</v>
          </cell>
          <cell r="AG262">
            <v>13</v>
          </cell>
          <cell r="AH262">
            <v>9926365.9034360815</v>
          </cell>
          <cell r="AI262">
            <v>19871156.055880167</v>
          </cell>
          <cell r="AK262">
            <v>0</v>
          </cell>
          <cell r="AL262">
            <v>38576873.157573432</v>
          </cell>
          <cell r="AM262">
            <v>38576873.157573432</v>
          </cell>
          <cell r="AO262">
            <v>0.43396041325877666</v>
          </cell>
          <cell r="AQ262">
            <v>8623295.0939393993</v>
          </cell>
          <cell r="AR262">
            <v>16740835.817691974</v>
          </cell>
          <cell r="AT262">
            <v>169885836.69829935</v>
          </cell>
          <cell r="AU262">
            <v>169886000</v>
          </cell>
        </row>
        <row r="263">
          <cell r="B263" t="str">
            <v>WC048</v>
          </cell>
          <cell r="C263" t="str">
            <v xml:space="preserve"> Knysna</v>
          </cell>
          <cell r="D263">
            <v>252</v>
          </cell>
          <cell r="E263" t="str">
            <v>B2</v>
          </cell>
          <cell r="F263" t="str">
            <v>B</v>
          </cell>
          <cell r="G263">
            <v>30228.037926734611</v>
          </cell>
          <cell r="H263">
            <v>0.53128493274004862</v>
          </cell>
          <cell r="I263">
            <v>15979.402591284992</v>
          </cell>
          <cell r="K263">
            <v>48491929.648193225</v>
          </cell>
          <cell r="L263">
            <v>27475278.940648928</v>
          </cell>
          <cell r="M263">
            <v>23032041.446549781</v>
          </cell>
          <cell r="N263">
            <v>33134092.017724484</v>
          </cell>
          <cell r="O263">
            <v>132133342.05311641</v>
          </cell>
          <cell r="Q263">
            <v>1</v>
          </cell>
          <cell r="R263">
            <v>1</v>
          </cell>
          <cell r="S263">
            <v>1</v>
          </cell>
          <cell r="U263">
            <v>0</v>
          </cell>
          <cell r="V263">
            <v>0</v>
          </cell>
          <cell r="W263">
            <v>0</v>
          </cell>
          <cell r="Y263">
            <v>48491929.648193225</v>
          </cell>
          <cell r="Z263">
            <v>27475278.940648928</v>
          </cell>
          <cell r="AA263">
            <v>23032041.446549781</v>
          </cell>
          <cell r="AB263">
            <v>33134092.017724484</v>
          </cell>
          <cell r="AD263">
            <v>132133342.05311641</v>
          </cell>
          <cell r="AF263">
            <v>9944790.1524440851</v>
          </cell>
          <cell r="AG263">
            <v>21</v>
          </cell>
          <cell r="AH263">
            <v>16034898.767089056</v>
          </cell>
          <cell r="AI263">
            <v>25979688.919533141</v>
          </cell>
          <cell r="AK263">
            <v>0</v>
          </cell>
          <cell r="AL263">
            <v>40327945.201761991</v>
          </cell>
          <cell r="AM263">
            <v>40327945.201761991</v>
          </cell>
          <cell r="AO263">
            <v>0.19684232264375356</v>
          </cell>
          <cell r="AQ263">
            <v>5113902.3084830921</v>
          </cell>
          <cell r="AR263">
            <v>7938246.4009648468</v>
          </cell>
          <cell r="AT263">
            <v>145185490.76256436</v>
          </cell>
          <cell r="AU263">
            <v>145185000</v>
          </cell>
        </row>
        <row r="264">
          <cell r="B264" t="str">
            <v>DC4</v>
          </cell>
          <cell r="C264" t="str">
            <v xml:space="preserve"> Garden Route District Municipality</v>
          </cell>
          <cell r="D264">
            <v>253</v>
          </cell>
          <cell r="E264" t="str">
            <v>C1</v>
          </cell>
          <cell r="F264" t="str">
            <v>C</v>
          </cell>
          <cell r="G264">
            <v>216541.39889107368</v>
          </cell>
          <cell r="H264">
            <v>0</v>
          </cell>
          <cell r="I264">
            <v>0</v>
          </cell>
          <cell r="K264">
            <v>0</v>
          </cell>
          <cell r="L264">
            <v>0</v>
          </cell>
          <cell r="M264">
            <v>0</v>
          </cell>
          <cell r="N264">
            <v>0</v>
          </cell>
          <cell r="O264">
            <v>0</v>
          </cell>
          <cell r="Q264">
            <v>0</v>
          </cell>
          <cell r="R264">
            <v>0</v>
          </cell>
          <cell r="S264">
            <v>0</v>
          </cell>
          <cell r="U264">
            <v>0</v>
          </cell>
          <cell r="V264">
            <v>0</v>
          </cell>
          <cell r="W264">
            <v>0</v>
          </cell>
          <cell r="Y264">
            <v>0</v>
          </cell>
          <cell r="Z264">
            <v>0</v>
          </cell>
          <cell r="AA264">
            <v>0</v>
          </cell>
          <cell r="AB264">
            <v>0</v>
          </cell>
          <cell r="AD264">
            <v>0</v>
          </cell>
          <cell r="AF264">
            <v>9944790.1524440851</v>
          </cell>
          <cell r="AG264">
            <v>35</v>
          </cell>
          <cell r="AH264">
            <v>26724831.278481759</v>
          </cell>
          <cell r="AI264">
            <v>36669621.430925846</v>
          </cell>
          <cell r="AK264">
            <v>36178107.3576454</v>
          </cell>
          <cell r="AL264">
            <v>0</v>
          </cell>
          <cell r="AM264">
            <v>36178107.3576454</v>
          </cell>
          <cell r="AO264">
            <v>0.31182473753661277</v>
          </cell>
          <cell r="AQ264">
            <v>11434495.078265402</v>
          </cell>
          <cell r="AR264">
            <v>11281228.831369177</v>
          </cell>
          <cell r="AT264">
            <v>22715723.909634579</v>
          </cell>
          <cell r="AU264">
            <v>22716000</v>
          </cell>
        </row>
        <row r="265">
          <cell r="B265" t="str">
            <v>WC051</v>
          </cell>
          <cell r="C265" t="str">
            <v xml:space="preserve"> Laingsburg</v>
          </cell>
          <cell r="D265">
            <v>254</v>
          </cell>
          <cell r="E265" t="str">
            <v>B3</v>
          </cell>
          <cell r="F265" t="str">
            <v>B</v>
          </cell>
          <cell r="G265">
            <v>3177.0545766785262</v>
          </cell>
          <cell r="H265">
            <v>0.51400656571413617</v>
          </cell>
          <cell r="I265">
            <v>1624.8617774846834</v>
          </cell>
          <cell r="K265">
            <v>4930890.4104336295</v>
          </cell>
          <cell r="L265">
            <v>2793817.2482579825</v>
          </cell>
          <cell r="M265">
            <v>2342007.6933509638</v>
          </cell>
          <cell r="N265">
            <v>3369232.3191496385</v>
          </cell>
          <cell r="O265">
            <v>13435947.671192214</v>
          </cell>
          <cell r="Q265">
            <v>1</v>
          </cell>
          <cell r="R265">
            <v>1</v>
          </cell>
          <cell r="S265">
            <v>1</v>
          </cell>
          <cell r="U265">
            <v>0</v>
          </cell>
          <cell r="V265">
            <v>0</v>
          </cell>
          <cell r="W265">
            <v>0</v>
          </cell>
          <cell r="Y265">
            <v>4930890.4104336295</v>
          </cell>
          <cell r="Z265">
            <v>2793817.2482579825</v>
          </cell>
          <cell r="AA265">
            <v>2342007.6933509638</v>
          </cell>
          <cell r="AB265">
            <v>3369232.3191496385</v>
          </cell>
          <cell r="AD265">
            <v>13435947.671192214</v>
          </cell>
          <cell r="AF265">
            <v>9944790.1524440851</v>
          </cell>
          <cell r="AG265">
            <v>7</v>
          </cell>
          <cell r="AH265">
            <v>5344966.2556963516</v>
          </cell>
          <cell r="AI265">
            <v>15289756.408140436</v>
          </cell>
          <cell r="AK265">
            <v>0</v>
          </cell>
          <cell r="AL265">
            <v>4238584.1642067628</v>
          </cell>
          <cell r="AM265">
            <v>4238584.1642067628</v>
          </cell>
          <cell r="AO265">
            <v>0.45191611128038545</v>
          </cell>
          <cell r="AQ265">
            <v>6909687.2583911801</v>
          </cell>
          <cell r="AR265">
            <v>1915484.472822943</v>
          </cell>
          <cell r="AT265">
            <v>22261119.402406335</v>
          </cell>
          <cell r="AU265">
            <v>22261000</v>
          </cell>
        </row>
        <row r="266">
          <cell r="B266" t="str">
            <v>WC052</v>
          </cell>
          <cell r="C266" t="str">
            <v xml:space="preserve"> Prince Albert</v>
          </cell>
          <cell r="D266">
            <v>255</v>
          </cell>
          <cell r="E266" t="str">
            <v>B3</v>
          </cell>
          <cell r="F266" t="str">
            <v>B</v>
          </cell>
          <cell r="G266">
            <v>4797.7223652697649</v>
          </cell>
          <cell r="H266">
            <v>0.5370111863650342</v>
          </cell>
          <cell r="I266">
            <v>2563.5484263274566</v>
          </cell>
          <cell r="K266">
            <v>7779477.9391193055</v>
          </cell>
          <cell r="L266">
            <v>4407812.3502328293</v>
          </cell>
          <cell r="M266">
            <v>3694991.3032176392</v>
          </cell>
          <cell r="N266">
            <v>5315646.124101826</v>
          </cell>
          <cell r="O266">
            <v>21197927.716671597</v>
          </cell>
          <cell r="Q266">
            <v>1</v>
          </cell>
          <cell r="R266">
            <v>1</v>
          </cell>
          <cell r="S266">
            <v>1</v>
          </cell>
          <cell r="U266">
            <v>0</v>
          </cell>
          <cell r="V266">
            <v>0</v>
          </cell>
          <cell r="W266">
            <v>0</v>
          </cell>
          <cell r="Y266">
            <v>7779477.9391193055</v>
          </cell>
          <cell r="Z266">
            <v>4407812.3502328293</v>
          </cell>
          <cell r="AA266">
            <v>3694991.3032176392</v>
          </cell>
          <cell r="AB266">
            <v>5315646.124101826</v>
          </cell>
          <cell r="AD266">
            <v>21197927.716671597</v>
          </cell>
          <cell r="AF266">
            <v>9944790.1524440851</v>
          </cell>
          <cell r="AG266">
            <v>7</v>
          </cell>
          <cell r="AH266">
            <v>5344966.2556963516</v>
          </cell>
          <cell r="AI266">
            <v>15289756.408140436</v>
          </cell>
          <cell r="AK266">
            <v>0</v>
          </cell>
          <cell r="AL266">
            <v>6400755.6530404277</v>
          </cell>
          <cell r="AM266">
            <v>6400755.6530404277</v>
          </cell>
          <cell r="AO266">
            <v>0.44872567943476882</v>
          </cell>
          <cell r="AQ266">
            <v>6860906.3326349277</v>
          </cell>
          <cell r="AR266">
            <v>2872183.4293065034</v>
          </cell>
          <cell r="AT266">
            <v>30931017.478613026</v>
          </cell>
          <cell r="AU266">
            <v>30931000</v>
          </cell>
        </row>
        <row r="267">
          <cell r="B267" t="str">
            <v>WC053</v>
          </cell>
          <cell r="C267" t="str">
            <v xml:space="preserve"> Beaufort West</v>
          </cell>
          <cell r="D267">
            <v>256</v>
          </cell>
          <cell r="E267" t="str">
            <v>B3</v>
          </cell>
          <cell r="F267" t="str">
            <v>B</v>
          </cell>
          <cell r="G267">
            <v>16306.699876771901</v>
          </cell>
          <cell r="H267">
            <v>0.59225849807826703</v>
          </cell>
          <cell r="I267">
            <v>9609.4926697418377</v>
          </cell>
          <cell r="K267">
            <v>29161468.323608801</v>
          </cell>
          <cell r="L267">
            <v>16522738.573673207</v>
          </cell>
          <cell r="M267">
            <v>13850720.149608063</v>
          </cell>
          <cell r="N267">
            <v>19925764.592509121</v>
          </cell>
          <cell r="O267">
            <v>79460691.639399186</v>
          </cell>
          <cell r="Q267">
            <v>1</v>
          </cell>
          <cell r="R267">
            <v>1</v>
          </cell>
          <cell r="S267">
            <v>1</v>
          </cell>
          <cell r="U267">
            <v>0</v>
          </cell>
          <cell r="V267">
            <v>0</v>
          </cell>
          <cell r="W267">
            <v>0</v>
          </cell>
          <cell r="Y267">
            <v>29161468.323608801</v>
          </cell>
          <cell r="Z267">
            <v>16522738.573673207</v>
          </cell>
          <cell r="AA267">
            <v>13850720.149608063</v>
          </cell>
          <cell r="AB267">
            <v>19925764.592509121</v>
          </cell>
          <cell r="AD267">
            <v>79460691.639399186</v>
          </cell>
          <cell r="AF267">
            <v>9944790.1524440851</v>
          </cell>
          <cell r="AG267">
            <v>13</v>
          </cell>
          <cell r="AH267">
            <v>9926365.9034360815</v>
          </cell>
          <cell r="AI267">
            <v>19871156.055880167</v>
          </cell>
          <cell r="AK267">
            <v>0</v>
          </cell>
          <cell r="AL267">
            <v>21755156.608111195</v>
          </cell>
          <cell r="AM267">
            <v>21755156.608111195</v>
          </cell>
          <cell r="AO267">
            <v>0.39154930246782915</v>
          </cell>
          <cell r="AQ267">
            <v>7780537.292909258</v>
          </cell>
          <cell r="AR267">
            <v>8518216.3949843217</v>
          </cell>
          <cell r="AT267">
            <v>95759445.32729277</v>
          </cell>
          <cell r="AU267">
            <v>95759000</v>
          </cell>
        </row>
        <row r="268">
          <cell r="B268" t="str">
            <v>DC5</v>
          </cell>
          <cell r="C268" t="str">
            <v xml:space="preserve"> Central Karoo District Municipality</v>
          </cell>
          <cell r="D268">
            <v>257</v>
          </cell>
          <cell r="E268" t="str">
            <v>C1</v>
          </cell>
          <cell r="F268" t="str">
            <v>C</v>
          </cell>
          <cell r="G268">
            <v>24281.476818720192</v>
          </cell>
          <cell r="H268">
            <v>0</v>
          </cell>
          <cell r="I268">
            <v>0</v>
          </cell>
          <cell r="K268">
            <v>0</v>
          </cell>
          <cell r="L268">
            <v>0</v>
          </cell>
          <cell r="M268">
            <v>0</v>
          </cell>
          <cell r="N268">
            <v>0</v>
          </cell>
          <cell r="O268">
            <v>0</v>
          </cell>
          <cell r="Q268">
            <v>0</v>
          </cell>
          <cell r="R268">
            <v>0</v>
          </cell>
          <cell r="S268">
            <v>0</v>
          </cell>
          <cell r="U268">
            <v>0</v>
          </cell>
          <cell r="V268">
            <v>0</v>
          </cell>
          <cell r="W268">
            <v>0</v>
          </cell>
          <cell r="Y268">
            <v>0</v>
          </cell>
          <cell r="Z268">
            <v>0</v>
          </cell>
          <cell r="AA268">
            <v>0</v>
          </cell>
          <cell r="AB268">
            <v>0</v>
          </cell>
          <cell r="AD268">
            <v>0</v>
          </cell>
          <cell r="AF268">
            <v>9944790.1524440851</v>
          </cell>
          <cell r="AG268">
            <v>15</v>
          </cell>
          <cell r="AH268">
            <v>11453499.119349325</v>
          </cell>
          <cell r="AI268">
            <v>21398289.27179341</v>
          </cell>
          <cell r="AK268">
            <v>4056766.4181006132</v>
          </cell>
          <cell r="AL268">
            <v>0</v>
          </cell>
          <cell r="AM268">
            <v>4056766.4181006132</v>
          </cell>
          <cell r="AO268">
            <v>0.69936344646474924</v>
          </cell>
          <cell r="AQ268">
            <v>14965181.333571108</v>
          </cell>
          <cell r="AR268">
            <v>2837154.1436653007</v>
          </cell>
          <cell r="AT268">
            <v>17802335.477236409</v>
          </cell>
          <cell r="AU268">
            <v>17802000</v>
          </cell>
        </row>
        <row r="269">
          <cell r="G269">
            <v>29979365.725121632</v>
          </cell>
          <cell r="I269">
            <v>11124635.758479709</v>
          </cell>
          <cell r="K269">
            <v>33759400670.972893</v>
          </cell>
          <cell r="L269">
            <v>19127903488.960667</v>
          </cell>
          <cell r="M269">
            <v>16034583921.605165</v>
          </cell>
          <cell r="N269">
            <v>23067489712.42318</v>
          </cell>
          <cell r="O269">
            <v>91989377793.961884</v>
          </cell>
          <cell r="U269">
            <v>-9367228027.8059464</v>
          </cell>
          <cell r="V269">
            <v>-5307423417.2948103</v>
          </cell>
          <cell r="W269">
            <v>-26441730.106500909</v>
          </cell>
          <cell r="Y269">
            <v>33759400670.972885</v>
          </cell>
          <cell r="Z269">
            <v>19127903488.960667</v>
          </cell>
          <cell r="AA269">
            <v>16034583921.605165</v>
          </cell>
          <cell r="AB269">
            <v>23067489712.42318</v>
          </cell>
          <cell r="AD269">
            <v>91989377793.961884</v>
          </cell>
          <cell r="AQ269">
            <v>5537665439.4001436</v>
          </cell>
          <cell r="AR269">
            <v>8306498159.1002073</v>
          </cell>
          <cell r="AT269">
            <v>105833541392.46219</v>
          </cell>
          <cell r="AU269">
            <v>105833530000</v>
          </cell>
        </row>
        <row r="270">
          <cell r="G270">
            <v>0</v>
          </cell>
          <cell r="H270" t="e">
            <v>#REF!</v>
          </cell>
          <cell r="Y270" t="str">
            <v>OK</v>
          </cell>
          <cell r="AA270" t="str">
            <v>OK</v>
          </cell>
          <cell r="AB270" t="str">
            <v>OK</v>
          </cell>
          <cell r="AD270" t="str">
            <v>OK</v>
          </cell>
          <cell r="AT270">
            <v>-4067151388.5966949</v>
          </cell>
        </row>
        <row r="271">
          <cell r="C271" t="str">
            <v>ANALYSIS
- per muni type
- per province</v>
          </cell>
          <cell r="F271" t="str">
            <v>A</v>
          </cell>
          <cell r="G271">
            <v>8903584.2122997884</v>
          </cell>
          <cell r="I271">
            <v>4436731.5599009171</v>
          </cell>
          <cell r="K271">
            <v>13463937305.639456</v>
          </cell>
          <cell r="L271">
            <v>7628597908.8818636</v>
          </cell>
          <cell r="M271">
            <v>6394918995.9445143</v>
          </cell>
          <cell r="N271">
            <v>9199785218.7462559</v>
          </cell>
          <cell r="O271">
            <v>36687239429.21209</v>
          </cell>
          <cell r="X271" t="str">
            <v>A</v>
          </cell>
          <cell r="Y271">
            <v>13463937305.639456</v>
          </cell>
          <cell r="Z271">
            <v>7628597908.8818636</v>
          </cell>
          <cell r="AA271">
            <v>6394918995.9445143</v>
          </cell>
          <cell r="AB271">
            <v>9199785218.7462559</v>
          </cell>
          <cell r="AD271">
            <v>36687239429.21209</v>
          </cell>
          <cell r="AI271">
            <v>1211164034.211266</v>
          </cell>
          <cell r="AK271">
            <v>1487543846.8117177</v>
          </cell>
          <cell r="AL271">
            <v>11878483713.801762</v>
          </cell>
          <cell r="AM271">
            <v>13366027560.61348</v>
          </cell>
          <cell r="AQ271">
            <v>13421783.242100293</v>
          </cell>
          <cell r="AR271">
            <v>63127778.436494239</v>
          </cell>
          <cell r="AT271">
            <v>36763788990.890686</v>
          </cell>
        </row>
        <row r="272">
          <cell r="F272" t="str">
            <v>B</v>
          </cell>
          <cell r="G272">
            <v>10537890.756410921</v>
          </cell>
          <cell r="I272">
            <v>6687904.1985787833</v>
          </cell>
          <cell r="K272">
            <v>20295463365.333431</v>
          </cell>
          <cell r="L272">
            <v>11499305580.078812</v>
          </cell>
          <cell r="M272">
            <v>9639664925.660656</v>
          </cell>
          <cell r="N272">
            <v>13867704493.67692</v>
          </cell>
          <cell r="O272">
            <v>55302138364.749855</v>
          </cell>
          <cell r="X272" t="str">
            <v>B</v>
          </cell>
          <cell r="Y272">
            <v>10928235337.527473</v>
          </cell>
          <cell r="Z272">
            <v>6191882162.7840004</v>
          </cell>
          <cell r="AA272">
            <v>9613223195.5541553</v>
          </cell>
          <cell r="AB272">
            <v>13867704493.67692</v>
          </cell>
          <cell r="AD272">
            <v>40601045189.542572</v>
          </cell>
          <cell r="AI272">
            <v>7621881018.6298513</v>
          </cell>
          <cell r="AK272">
            <v>0</v>
          </cell>
          <cell r="AL272">
            <v>14058850991.14673</v>
          </cell>
          <cell r="AM272">
            <v>14058850991.14673</v>
          </cell>
          <cell r="AQ272">
            <v>4572755485.4196625</v>
          </cell>
          <cell r="AR272">
            <v>7294086072.4210672</v>
          </cell>
          <cell r="AT272">
            <v>52467886747.38327</v>
          </cell>
        </row>
        <row r="273">
          <cell r="F273" t="str">
            <v>C</v>
          </cell>
          <cell r="G273">
            <v>10537890.756410921</v>
          </cell>
          <cell r="I273">
            <v>0</v>
          </cell>
          <cell r="K273">
            <v>0</v>
          </cell>
          <cell r="L273">
            <v>0</v>
          </cell>
          <cell r="M273">
            <v>0</v>
          </cell>
          <cell r="N273">
            <v>0</v>
          </cell>
          <cell r="O273">
            <v>0</v>
          </cell>
          <cell r="X273" t="str">
            <v>C</v>
          </cell>
          <cell r="Y273">
            <v>9367228027.8059483</v>
          </cell>
          <cell r="Z273">
            <v>5307423417.2948093</v>
          </cell>
          <cell r="AA273">
            <v>26441730.106500909</v>
          </cell>
          <cell r="AB273">
            <v>0</v>
          </cell>
          <cell r="AD273">
            <v>14701093175.20726</v>
          </cell>
          <cell r="AI273">
            <v>1721889801.2905772</v>
          </cell>
          <cell r="AK273">
            <v>1760591485.3277004</v>
          </cell>
          <cell r="AL273">
            <v>0</v>
          </cell>
          <cell r="AM273">
            <v>1760591485.3277004</v>
          </cell>
          <cell r="AQ273">
            <v>951488170.73838031</v>
          </cell>
          <cell r="AR273">
            <v>949284308.24264181</v>
          </cell>
          <cell r="AT273">
            <v>16601865654.188276</v>
          </cell>
        </row>
        <row r="275">
          <cell r="F275" t="str">
            <v>A</v>
          </cell>
          <cell r="G275">
            <v>8903584.2122997884</v>
          </cell>
          <cell r="I275">
            <v>4436731.5599009171</v>
          </cell>
          <cell r="K275">
            <v>13463937305.639456</v>
          </cell>
          <cell r="L275">
            <v>7628597908.8818636</v>
          </cell>
          <cell r="M275">
            <v>6394918995.9445143</v>
          </cell>
          <cell r="N275">
            <v>9199785218.7462559</v>
          </cell>
          <cell r="O275">
            <v>36687239429.21209</v>
          </cell>
          <cell r="X275" t="str">
            <v>A</v>
          </cell>
          <cell r="Y275">
            <v>13463937305.639456</v>
          </cell>
          <cell r="Z275">
            <v>7628597908.8818636</v>
          </cell>
          <cell r="AA275">
            <v>6394918995.9445143</v>
          </cell>
          <cell r="AB275">
            <v>9199785218.7462559</v>
          </cell>
          <cell r="AD275">
            <v>36687239429.21209</v>
          </cell>
          <cell r="AI275">
            <v>1211164034.211266</v>
          </cell>
          <cell r="AK275">
            <v>1487543846.8117177</v>
          </cell>
          <cell r="AL275">
            <v>11878483713.801762</v>
          </cell>
          <cell r="AM275">
            <v>13366027560.61348</v>
          </cell>
          <cell r="AQ275">
            <v>13421783.242100293</v>
          </cell>
          <cell r="AR275">
            <v>63127778.436494239</v>
          </cell>
          <cell r="AT275">
            <v>36763788990.890686</v>
          </cell>
        </row>
        <row r="276">
          <cell r="F276" t="str">
            <v>B1</v>
          </cell>
          <cell r="G276">
            <v>3125300.6586563438</v>
          </cell>
          <cell r="I276">
            <v>1709875.7976741975</v>
          </cell>
          <cell r="K276">
            <v>5188878396.0663576</v>
          </cell>
          <cell r="L276">
            <v>2939991919.3840966</v>
          </cell>
          <cell r="M276">
            <v>2464543340.435205</v>
          </cell>
          <cell r="N276">
            <v>3545513150.1546936</v>
          </cell>
          <cell r="O276">
            <v>14138926806.040352</v>
          </cell>
          <cell r="X276" t="str">
            <v>B1</v>
          </cell>
          <cell r="Y276">
            <v>5188878396.0663576</v>
          </cell>
          <cell r="Z276">
            <v>2939991919.3840966</v>
          </cell>
          <cell r="AA276">
            <v>2464543340.435205</v>
          </cell>
          <cell r="AB276">
            <v>3545513150.1546936</v>
          </cell>
          <cell r="AD276">
            <v>14138926806.040352</v>
          </cell>
          <cell r="AI276">
            <v>1234273699.1890528</v>
          </cell>
          <cell r="AK276">
            <v>0</v>
          </cell>
          <cell r="AL276">
            <v>4169538029.785675</v>
          </cell>
          <cell r="AM276">
            <v>4169538029.785675</v>
          </cell>
          <cell r="AQ276">
            <v>162971596.79784623</v>
          </cell>
          <cell r="AR276">
            <v>581610813.18910515</v>
          </cell>
          <cell r="AT276">
            <v>14883509216.027304</v>
          </cell>
        </row>
        <row r="277">
          <cell r="F277" t="str">
            <v>B2</v>
          </cell>
          <cell r="G277">
            <v>1624747.1676052297</v>
          </cell>
          <cell r="I277">
            <v>957385.20606945571</v>
          </cell>
          <cell r="K277">
            <v>2905331147.0017653</v>
          </cell>
          <cell r="L277">
            <v>1646145745.4457729</v>
          </cell>
          <cell r="M277">
            <v>1379934926.887157</v>
          </cell>
          <cell r="N277">
            <v>1985186200.3661122</v>
          </cell>
          <cell r="O277">
            <v>7916598019.7008095</v>
          </cell>
          <cell r="X277" t="str">
            <v>B2</v>
          </cell>
          <cell r="Y277">
            <v>1470796608.6307254</v>
          </cell>
          <cell r="Z277">
            <v>833345824.35193515</v>
          </cell>
          <cell r="AA277">
            <v>1379934926.887157</v>
          </cell>
          <cell r="AB277">
            <v>1985186200.3661122</v>
          </cell>
          <cell r="AD277">
            <v>5669263560.2359314</v>
          </cell>
          <cell r="AI277">
            <v>1118340544.5227025</v>
          </cell>
          <cell r="AK277">
            <v>0</v>
          </cell>
          <cell r="AL277">
            <v>2167613885.5162477</v>
          </cell>
          <cell r="AM277">
            <v>2167613885.5162477</v>
          </cell>
          <cell r="AQ277">
            <v>382860584.20258862</v>
          </cell>
          <cell r="AR277">
            <v>740029902.78715742</v>
          </cell>
          <cell r="AT277">
            <v>6792154047.2256775</v>
          </cell>
        </row>
        <row r="278">
          <cell r="F278" t="str">
            <v>B3</v>
          </cell>
          <cell r="G278">
            <v>2477842.1480294638</v>
          </cell>
          <cell r="I278">
            <v>1564750.5533986355</v>
          </cell>
          <cell r="K278">
            <v>4748473750.4367685</v>
          </cell>
          <cell r="L278">
            <v>2690460903.1259832</v>
          </cell>
          <cell r="M278">
            <v>2255365893.2809296</v>
          </cell>
          <cell r="N278">
            <v>3244588683.7704635</v>
          </cell>
          <cell r="O278">
            <v>12938889230.614143</v>
          </cell>
          <cell r="X278" t="str">
            <v>B3</v>
          </cell>
          <cell r="Y278">
            <v>2851402424.4297614</v>
          </cell>
          <cell r="Z278">
            <v>1615590007.4842529</v>
          </cell>
          <cell r="AA278">
            <v>2255365893.2809296</v>
          </cell>
          <cell r="AB278">
            <v>3244588683.7704635</v>
          </cell>
          <cell r="AD278">
            <v>9966947008.9654064</v>
          </cell>
          <cell r="AI278">
            <v>2525411639.9484291</v>
          </cell>
          <cell r="AK278">
            <v>0</v>
          </cell>
          <cell r="AL278">
            <v>3305748213.1835804</v>
          </cell>
          <cell r="AM278">
            <v>3305748213.1835804</v>
          </cell>
          <cell r="AQ278">
            <v>1385300889.3921177</v>
          </cell>
          <cell r="AR278">
            <v>1783863129.1976247</v>
          </cell>
          <cell r="AT278">
            <v>13136111027.555159</v>
          </cell>
        </row>
        <row r="279">
          <cell r="F279" t="str">
            <v>B4</v>
          </cell>
          <cell r="G279">
            <v>3310000.7821198865</v>
          </cell>
          <cell r="I279">
            <v>2455892.6414364981</v>
          </cell>
          <cell r="K279">
            <v>7452780071.8285389</v>
          </cell>
          <cell r="L279">
            <v>4222707012.1229582</v>
          </cell>
          <cell r="M279">
            <v>3539820765.0573649</v>
          </cell>
          <cell r="N279">
            <v>5092416459.3856497</v>
          </cell>
          <cell r="O279">
            <v>20307724308.394508</v>
          </cell>
          <cell r="X279" t="str">
            <v>B4</v>
          </cell>
          <cell r="Y279">
            <v>1417157908.4006374</v>
          </cell>
          <cell r="Z279">
            <v>802954411.56371617</v>
          </cell>
          <cell r="AA279">
            <v>3513379034.9508634</v>
          </cell>
          <cell r="AB279">
            <v>5092416459.3856497</v>
          </cell>
          <cell r="AD279">
            <v>10825907814.300867</v>
          </cell>
          <cell r="AI279">
            <v>2743855134.9696727</v>
          </cell>
          <cell r="AK279">
            <v>0</v>
          </cell>
          <cell r="AL279">
            <v>4415950862.661231</v>
          </cell>
          <cell r="AM279">
            <v>4415950862.661231</v>
          </cell>
          <cell r="AQ279">
            <v>2641622415.0271068</v>
          </cell>
          <cell r="AR279">
            <v>4188582227.2471828</v>
          </cell>
          <cell r="AT279">
            <v>17656112456.575157</v>
          </cell>
        </row>
        <row r="280">
          <cell r="F280" t="str">
            <v>C1</v>
          </cell>
          <cell r="G280">
            <v>5536269.3273009723</v>
          </cell>
          <cell r="I280">
            <v>0</v>
          </cell>
          <cell r="K280">
            <v>0</v>
          </cell>
          <cell r="L280">
            <v>0</v>
          </cell>
          <cell r="M280">
            <v>0</v>
          </cell>
          <cell r="N280">
            <v>0</v>
          </cell>
          <cell r="O280">
            <v>0</v>
          </cell>
          <cell r="X280" t="str">
            <v>C1</v>
          </cell>
          <cell r="Y280">
            <v>0</v>
          </cell>
          <cell r="Z280">
            <v>0</v>
          </cell>
          <cell r="AA280">
            <v>26441730.106500909</v>
          </cell>
          <cell r="AB280">
            <v>0</v>
          </cell>
          <cell r="AD280">
            <v>26441730.106500909</v>
          </cell>
          <cell r="AI280">
            <v>855618358.63860035</v>
          </cell>
          <cell r="AK280">
            <v>924958216.34867215</v>
          </cell>
          <cell r="AL280">
            <v>0</v>
          </cell>
          <cell r="AM280">
            <v>924958216.34867215</v>
          </cell>
          <cell r="AQ280">
            <v>383257161.7933467</v>
          </cell>
          <cell r="AR280">
            <v>405432070.92542559</v>
          </cell>
          <cell r="AT280">
            <v>815130962.82527316</v>
          </cell>
        </row>
        <row r="281">
          <cell r="F281" t="str">
            <v>C2</v>
          </cell>
          <cell r="G281">
            <v>5001621.4291099487</v>
          </cell>
          <cell r="I281">
            <v>0</v>
          </cell>
          <cell r="K281">
            <v>0</v>
          </cell>
          <cell r="L281">
            <v>0</v>
          </cell>
          <cell r="M281">
            <v>0</v>
          </cell>
          <cell r="N281">
            <v>0</v>
          </cell>
          <cell r="O281">
            <v>0</v>
          </cell>
          <cell r="X281" t="str">
            <v>C2</v>
          </cell>
          <cell r="Y281">
            <v>9367228027.8059483</v>
          </cell>
          <cell r="Z281">
            <v>5307423417.2948093</v>
          </cell>
          <cell r="AA281">
            <v>0</v>
          </cell>
          <cell r="AB281">
            <v>0</v>
          </cell>
          <cell r="AD281">
            <v>14674651445.10076</v>
          </cell>
          <cell r="AI281">
            <v>866271442.65197694</v>
          </cell>
          <cell r="AK281">
            <v>835633268.97902799</v>
          </cell>
          <cell r="AL281">
            <v>0</v>
          </cell>
          <cell r="AM281">
            <v>835633268.97902799</v>
          </cell>
          <cell r="AQ281">
            <v>568231008.94503319</v>
          </cell>
          <cell r="AR281">
            <v>543852237.3172164</v>
          </cell>
          <cell r="AT281">
            <v>15786734691.363007</v>
          </cell>
        </row>
        <row r="283">
          <cell r="F283" t="str">
            <v>EC</v>
          </cell>
          <cell r="G283">
            <v>3067080.7294586683</v>
          </cell>
          <cell r="I283">
            <v>1263335.7375960506</v>
          </cell>
          <cell r="K283">
            <v>3833784608.6290765</v>
          </cell>
          <cell r="L283">
            <v>2172202720.8371806</v>
          </cell>
          <cell r="M283">
            <v>1820919205.3956454</v>
          </cell>
          <cell r="N283">
            <v>2619589958.9899015</v>
          </cell>
          <cell r="O283">
            <v>10446496493.851803</v>
          </cell>
          <cell r="X283" t="str">
            <v>EC</v>
          </cell>
          <cell r="Y283">
            <v>3833784608.6290765</v>
          </cell>
          <cell r="Z283">
            <v>2172202720.8371801</v>
          </cell>
          <cell r="AA283">
            <v>1820919205.3956454</v>
          </cell>
          <cell r="AB283">
            <v>2619589958.9899015</v>
          </cell>
          <cell r="AD283">
            <v>10446496493.851801</v>
          </cell>
          <cell r="AI283">
            <v>1649258852.2896585</v>
          </cell>
          <cell r="AK283">
            <v>312775590.11024928</v>
          </cell>
          <cell r="AL283">
            <v>2497606884.7734528</v>
          </cell>
          <cell r="AM283">
            <v>2810382474.8837023</v>
          </cell>
          <cell r="AQ283">
            <v>1192268807.9048908</v>
          </cell>
          <cell r="AR283">
            <v>1523971123.8318558</v>
          </cell>
          <cell r="AT283">
            <v>13162736425.588547</v>
          </cell>
        </row>
        <row r="284">
          <cell r="F284" t="str">
            <v>FS</v>
          </cell>
          <cell r="G284">
            <v>1785399.6784078018</v>
          </cell>
          <cell r="I284">
            <v>640401.57423379552</v>
          </cell>
          <cell r="K284">
            <v>1943396062.9588308</v>
          </cell>
          <cell r="L284">
            <v>1101118254.3019772</v>
          </cell>
          <cell r="M284">
            <v>923047999.8190217</v>
          </cell>
          <cell r="N284">
            <v>1327904755.3711989</v>
          </cell>
          <cell r="O284">
            <v>5295467072.4510288</v>
          </cell>
          <cell r="X284" t="str">
            <v>FS</v>
          </cell>
          <cell r="Y284">
            <v>1943396062.9588308</v>
          </cell>
          <cell r="Z284">
            <v>1101118254.3019772</v>
          </cell>
          <cell r="AA284">
            <v>923047999.8190217</v>
          </cell>
          <cell r="AB284">
            <v>1327904755.3711989</v>
          </cell>
          <cell r="AD284">
            <v>5295467072.4510288</v>
          </cell>
          <cell r="AI284">
            <v>805986529.12142026</v>
          </cell>
          <cell r="AK284">
            <v>173968088.82815957</v>
          </cell>
          <cell r="AL284">
            <v>1389187360.2889981</v>
          </cell>
          <cell r="AM284">
            <v>1563155449.1171577</v>
          </cell>
          <cell r="AQ284">
            <v>376139314.69296205</v>
          </cell>
          <cell r="AR284">
            <v>537521097.99454141</v>
          </cell>
          <cell r="AT284">
            <v>6209127485.1385336</v>
          </cell>
        </row>
        <row r="285">
          <cell r="F285" t="str">
            <v>GT</v>
          </cell>
          <cell r="G285">
            <v>6710182.2885011053</v>
          </cell>
          <cell r="I285">
            <v>2957648.4086702908</v>
          </cell>
          <cell r="K285">
            <v>8975434327.9110661</v>
          </cell>
          <cell r="L285">
            <v>5085435113.882309</v>
          </cell>
          <cell r="M285">
            <v>4263030507.1585393</v>
          </cell>
          <cell r="N285">
            <v>6132832186.2549171</v>
          </cell>
          <cell r="O285">
            <v>24456732135.206837</v>
          </cell>
          <cell r="X285" t="str">
            <v>GT</v>
          </cell>
          <cell r="Y285">
            <v>8975434327.9110661</v>
          </cell>
          <cell r="Z285">
            <v>5085435113.882309</v>
          </cell>
          <cell r="AA285">
            <v>4263030507.1585393</v>
          </cell>
          <cell r="AB285">
            <v>6132832186.2549171</v>
          </cell>
          <cell r="AD285">
            <v>24456732135.206837</v>
          </cell>
          <cell r="AI285">
            <v>985967157.61108685</v>
          </cell>
          <cell r="AK285">
            <v>994376897.18168223</v>
          </cell>
          <cell r="AL285">
            <v>7940397726.0028811</v>
          </cell>
          <cell r="AM285">
            <v>8934774623.1845646</v>
          </cell>
          <cell r="AQ285">
            <v>53163078.306361318</v>
          </cell>
          <cell r="AR285">
            <v>107212420.64529845</v>
          </cell>
          <cell r="AT285">
            <v>24617107634.158493</v>
          </cell>
        </row>
        <row r="286">
          <cell r="F286" t="str">
            <v>KZN</v>
          </cell>
          <cell r="G286">
            <v>5193974.6612585429</v>
          </cell>
          <cell r="I286">
            <v>2013463.4507270816</v>
          </cell>
          <cell r="K286">
            <v>6110161343.2730007</v>
          </cell>
          <cell r="L286">
            <v>3461986118.0354347</v>
          </cell>
          <cell r="M286">
            <v>2902121864.9032168</v>
          </cell>
          <cell r="N286">
            <v>4175017361.8569131</v>
          </cell>
          <cell r="O286">
            <v>16649286688.068563</v>
          </cell>
          <cell r="X286" t="str">
            <v>KZN</v>
          </cell>
          <cell r="Y286">
            <v>6110161343.2730026</v>
          </cell>
          <cell r="Z286">
            <v>3461986118.0354352</v>
          </cell>
          <cell r="AA286">
            <v>2902121864.9032168</v>
          </cell>
          <cell r="AB286">
            <v>4175017361.8569131</v>
          </cell>
          <cell r="AD286">
            <v>16649286688.068567</v>
          </cell>
          <cell r="AI286">
            <v>2153489177.2761493</v>
          </cell>
          <cell r="AK286">
            <v>540675757.02859414</v>
          </cell>
          <cell r="AL286">
            <v>4317458062.2123299</v>
          </cell>
          <cell r="AM286">
            <v>4858133819.2409239</v>
          </cell>
          <cell r="AQ286">
            <v>1464624729.2644255</v>
          </cell>
          <cell r="AR286">
            <v>1919560445.0430324</v>
          </cell>
          <cell r="AT286">
            <v>20033471862.376022</v>
          </cell>
        </row>
        <row r="287">
          <cell r="F287" t="str">
            <v>LIM</v>
          </cell>
          <cell r="G287">
            <v>3611908.5822254424</v>
          </cell>
          <cell r="I287">
            <v>1260685.5891042983</v>
          </cell>
          <cell r="K287">
            <v>3825742329.6086197</v>
          </cell>
          <cell r="L287">
            <v>2167646006.7404499</v>
          </cell>
          <cell r="M287">
            <v>1817099392.3861876</v>
          </cell>
          <cell r="N287">
            <v>2614094743.2905207</v>
          </cell>
          <cell r="O287">
            <v>10424582472.025778</v>
          </cell>
          <cell r="X287" t="str">
            <v>LIM</v>
          </cell>
          <cell r="Y287">
            <v>3825742329.6086197</v>
          </cell>
          <cell r="Z287">
            <v>2167646006.7404504</v>
          </cell>
          <cell r="AA287">
            <v>1817099392.3861876</v>
          </cell>
          <cell r="AB287">
            <v>2614094743.2905207</v>
          </cell>
          <cell r="AD287">
            <v>10424582472.02578</v>
          </cell>
          <cell r="AI287">
            <v>1321467686.4881713</v>
          </cell>
          <cell r="AK287">
            <v>301725252.36036843</v>
          </cell>
          <cell r="AL287">
            <v>2409366623.9735417</v>
          </cell>
          <cell r="AM287">
            <v>2711091876.3339095</v>
          </cell>
          <cell r="AQ287">
            <v>1049902453.3508027</v>
          </cell>
          <cell r="AR287">
            <v>2061765523.0414209</v>
          </cell>
          <cell r="AT287">
            <v>13536250448.417999</v>
          </cell>
        </row>
        <row r="288">
          <cell r="F288" t="str">
            <v>MP</v>
          </cell>
          <cell r="G288">
            <v>2909351.3677787865</v>
          </cell>
          <cell r="I288">
            <v>872650.22398629342</v>
          </cell>
          <cell r="K288">
            <v>2648189944.9796944</v>
          </cell>
          <cell r="L288">
            <v>1500450857.5758407</v>
          </cell>
          <cell r="M288">
            <v>1257801473.6392589</v>
          </cell>
          <cell r="N288">
            <v>1809483968.8574715</v>
          </cell>
          <cell r="O288">
            <v>7215926245.0522652</v>
          </cell>
          <cell r="X288" t="str">
            <v>MP</v>
          </cell>
          <cell r="Y288">
            <v>2648189944.9796944</v>
          </cell>
          <cell r="Z288">
            <v>1500450857.5758407</v>
          </cell>
          <cell r="AA288">
            <v>1257801473.6392589</v>
          </cell>
          <cell r="AB288">
            <v>1809483968.8574715</v>
          </cell>
          <cell r="AD288">
            <v>7215926245.0522652</v>
          </cell>
          <cell r="AI288">
            <v>934974013.11906493</v>
          </cell>
          <cell r="AK288">
            <v>243036266.19120419</v>
          </cell>
          <cell r="AL288">
            <v>1940717469.2718899</v>
          </cell>
          <cell r="AM288">
            <v>2183753735.4630942</v>
          </cell>
          <cell r="AQ288">
            <v>439306055.36635649</v>
          </cell>
          <cell r="AR288">
            <v>918286681.46170831</v>
          </cell>
          <cell r="AT288">
            <v>8573518981.8803301</v>
          </cell>
        </row>
        <row r="289">
          <cell r="F289" t="str">
            <v>NC</v>
          </cell>
          <cell r="G289">
            <v>794374.93371350656</v>
          </cell>
          <cell r="I289">
            <v>221094.13422774957</v>
          </cell>
          <cell r="K289">
            <v>670943806.65066302</v>
          </cell>
          <cell r="L289">
            <v>380153323.96479797</v>
          </cell>
          <cell r="M289">
            <v>318675822.45532954</v>
          </cell>
          <cell r="N289">
            <v>458449766.5811848</v>
          </cell>
          <cell r="O289">
            <v>1828222719.6519754</v>
          </cell>
          <cell r="X289" t="str">
            <v>NC</v>
          </cell>
          <cell r="Y289">
            <v>670943806.65066302</v>
          </cell>
          <cell r="Z289">
            <v>380153323.96479797</v>
          </cell>
          <cell r="AA289">
            <v>318675822.45532948</v>
          </cell>
          <cell r="AB289">
            <v>458449766.5811848</v>
          </cell>
          <cell r="AD289">
            <v>1828222719.6519752</v>
          </cell>
          <cell r="AI289">
            <v>730540828.92577839</v>
          </cell>
          <cell r="AK289">
            <v>66359092.952397041</v>
          </cell>
          <cell r="AL289">
            <v>529897257.5411256</v>
          </cell>
          <cell r="AM289">
            <v>596256350.49352264</v>
          </cell>
          <cell r="AQ289">
            <v>318292010.72872186</v>
          </cell>
          <cell r="AR289">
            <v>229053029.07085192</v>
          </cell>
          <cell r="AT289">
            <v>2375567759.4515486</v>
          </cell>
        </row>
        <row r="290">
          <cell r="F290" t="str">
            <v>NW</v>
          </cell>
          <cell r="G290">
            <v>2913940.2067215554</v>
          </cell>
          <cell r="I290">
            <v>883286.48819022754</v>
          </cell>
          <cell r="K290">
            <v>2680467307.8254156</v>
          </cell>
          <cell r="L290">
            <v>1518739046.0246947</v>
          </cell>
          <cell r="M290">
            <v>1273132139.2622073</v>
          </cell>
          <cell r="N290">
            <v>1831538795.678731</v>
          </cell>
          <cell r="O290">
            <v>7303877288.791048</v>
          </cell>
          <cell r="X290" t="str">
            <v>NW</v>
          </cell>
          <cell r="Y290">
            <v>2680467307.8254161</v>
          </cell>
          <cell r="Z290">
            <v>1518739046.0246944</v>
          </cell>
          <cell r="AA290">
            <v>1273132139.2622073</v>
          </cell>
          <cell r="AB290">
            <v>1831538795.678731</v>
          </cell>
          <cell r="AD290">
            <v>7303877288.79105</v>
          </cell>
          <cell r="AI290">
            <v>967844225.75921583</v>
          </cell>
          <cell r="AK290">
            <v>243419600.52996948</v>
          </cell>
          <cell r="AL290">
            <v>1943778508.9244177</v>
          </cell>
          <cell r="AM290">
            <v>2187198109.4543872</v>
          </cell>
          <cell r="AQ290">
            <v>521841801.34044629</v>
          </cell>
          <cell r="AR290">
            <v>897314628.04682267</v>
          </cell>
          <cell r="AT290">
            <v>8723033718.178318</v>
          </cell>
        </row>
        <row r="291">
          <cell r="F291" t="str">
            <v>WC</v>
          </cell>
          <cell r="G291">
            <v>2993153.2770562205</v>
          </cell>
          <cell r="I291">
            <v>1012070.1517439176</v>
          </cell>
          <cell r="K291">
            <v>3071280939.136519</v>
          </cell>
          <cell r="L291">
            <v>1740172047.5979896</v>
          </cell>
          <cell r="M291">
            <v>1458755516.5857639</v>
          </cell>
          <cell r="N291">
            <v>2098578175.5423367</v>
          </cell>
          <cell r="O291">
            <v>8368786678.862608</v>
          </cell>
          <cell r="X291" t="str">
            <v>WC</v>
          </cell>
          <cell r="Y291">
            <v>3071280939.136519</v>
          </cell>
          <cell r="Z291">
            <v>1740172047.5979896</v>
          </cell>
          <cell r="AA291">
            <v>1458755516.5857639</v>
          </cell>
          <cell r="AB291">
            <v>2098578175.5423367</v>
          </cell>
          <cell r="AD291">
            <v>8368786678.862608</v>
          </cell>
          <cell r="AI291">
            <v>1005406383.5411541</v>
          </cell>
          <cell r="AK291">
            <v>371798786.95679337</v>
          </cell>
          <cell r="AL291">
            <v>2968924811.959857</v>
          </cell>
          <cell r="AM291">
            <v>3340723598.9166503</v>
          </cell>
          <cell r="AQ291">
            <v>122127188.44517326</v>
          </cell>
          <cell r="AR291">
            <v>111813209.96467662</v>
          </cell>
          <cell r="AT291">
            <v>8602727077.2724609</v>
          </cell>
        </row>
      </sheetData>
      <sheetData sheetId="12"/>
      <sheetData sheetId="13"/>
      <sheetData sheetId="14">
        <row r="4">
          <cell r="B4" t="str">
            <v>BUF</v>
          </cell>
          <cell r="C4" t="str">
            <v xml:space="preserve"> Buffalo City</v>
          </cell>
          <cell r="D4">
            <v>1</v>
          </cell>
          <cell r="E4" t="str">
            <v>A</v>
          </cell>
          <cell r="F4" t="str">
            <v>A</v>
          </cell>
          <cell r="G4">
            <v>270390.17140769679</v>
          </cell>
          <cell r="H4">
            <v>0.60931262124597252</v>
          </cell>
          <cell r="I4">
            <v>156514.53689459295</v>
          </cell>
          <cell r="K4">
            <v>515744237.70473647</v>
          </cell>
          <cell r="L4">
            <v>277725622.84450263</v>
          </cell>
          <cell r="M4">
            <v>232812488.27140599</v>
          </cell>
          <cell r="N4">
            <v>348276693.21660918</v>
          </cell>
          <cell r="O4">
            <v>1374559042.0372543</v>
          </cell>
          <cell r="Q4">
            <v>1</v>
          </cell>
          <cell r="R4">
            <v>1</v>
          </cell>
          <cell r="S4">
            <v>1</v>
          </cell>
          <cell r="U4">
            <v>0</v>
          </cell>
          <cell r="V4">
            <v>0</v>
          </cell>
          <cell r="W4">
            <v>0</v>
          </cell>
          <cell r="Y4">
            <v>515744237.70473647</v>
          </cell>
          <cell r="Z4">
            <v>277725622.84450263</v>
          </cell>
          <cell r="AA4">
            <v>232812488.27140599</v>
          </cell>
          <cell r="AB4">
            <v>348276693.21660918</v>
          </cell>
          <cell r="AD4">
            <v>1374559042.0372543</v>
          </cell>
          <cell r="AF4">
            <v>10263023.437322296</v>
          </cell>
          <cell r="AG4">
            <v>100</v>
          </cell>
          <cell r="AH4">
            <v>90402174.798152089</v>
          </cell>
          <cell r="AI4">
            <v>100665198.23547438</v>
          </cell>
          <cell r="AK4">
            <v>46620347.1951636</v>
          </cell>
          <cell r="AL4">
            <v>418043496.09936535</v>
          </cell>
          <cell r="AM4">
            <v>464663843.29452896</v>
          </cell>
          <cell r="AO4">
            <v>0.15552210414365941</v>
          </cell>
          <cell r="AQ4">
            <v>15655663.443619566</v>
          </cell>
          <cell r="AR4">
            <v>72265498.628644764</v>
          </cell>
          <cell r="AT4">
            <v>1462480204.1095188</v>
          </cell>
          <cell r="AU4">
            <v>1462480000</v>
          </cell>
        </row>
        <row r="5">
          <cell r="B5" t="str">
            <v>NMA</v>
          </cell>
          <cell r="C5" t="str">
            <v xml:space="preserve"> Nelson Mandela Bay</v>
          </cell>
          <cell r="D5">
            <v>2</v>
          </cell>
          <cell r="E5" t="str">
            <v>A</v>
          </cell>
          <cell r="F5" t="str">
            <v>A</v>
          </cell>
          <cell r="G5">
            <v>406719.64795965352</v>
          </cell>
          <cell r="H5">
            <v>0.55036859075317879</v>
          </cell>
          <cell r="I5">
            <v>212653.4335052243</v>
          </cell>
          <cell r="K5">
            <v>700732245.92747498</v>
          </cell>
          <cell r="L5">
            <v>377340715.06747526</v>
          </cell>
          <cell r="M5">
            <v>316318062.05420649</v>
          </cell>
          <cell r="N5">
            <v>473197161.69390655</v>
          </cell>
          <cell r="O5">
            <v>1867588184.7430632</v>
          </cell>
          <cell r="Q5">
            <v>1</v>
          </cell>
          <cell r="R5">
            <v>1</v>
          </cell>
          <cell r="S5">
            <v>1</v>
          </cell>
          <cell r="U5">
            <v>0</v>
          </cell>
          <cell r="V5">
            <v>0</v>
          </cell>
          <cell r="W5">
            <v>0</v>
          </cell>
          <cell r="Y5">
            <v>700732245.92747498</v>
          </cell>
          <cell r="Z5">
            <v>377340715.06747526</v>
          </cell>
          <cell r="AA5">
            <v>316318062.05420649</v>
          </cell>
          <cell r="AB5">
            <v>473197161.69390655</v>
          </cell>
          <cell r="AD5">
            <v>1867588184.7430632</v>
          </cell>
          <cell r="AF5">
            <v>10263023.437322296</v>
          </cell>
          <cell r="AG5">
            <v>120</v>
          </cell>
          <cell r="AH5">
            <v>108482609.7577825</v>
          </cell>
          <cell r="AI5">
            <v>118745633.19510481</v>
          </cell>
          <cell r="AK5">
            <v>70126111.094413891</v>
          </cell>
          <cell r="AL5">
            <v>628819097.5292114</v>
          </cell>
          <cell r="AM5">
            <v>698945208.62362528</v>
          </cell>
          <cell r="AO5">
            <v>0</v>
          </cell>
          <cell r="AQ5">
            <v>0</v>
          </cell>
          <cell r="AR5">
            <v>0</v>
          </cell>
          <cell r="AT5">
            <v>1867588184.7430632</v>
          </cell>
          <cell r="AU5">
            <v>1867588000</v>
          </cell>
        </row>
        <row r="6">
          <cell r="B6" t="str">
            <v>EC101</v>
          </cell>
          <cell r="C6" t="str">
            <v xml:space="preserve"> Dr Beyers Naude</v>
          </cell>
          <cell r="D6">
            <v>3</v>
          </cell>
          <cell r="E6" t="str">
            <v>B3</v>
          </cell>
          <cell r="F6" t="str">
            <v>B</v>
          </cell>
          <cell r="G6">
            <v>21454.650966708374</v>
          </cell>
          <cell r="H6">
            <v>0.60014500638487955</v>
          </cell>
          <cell r="I6">
            <v>12232.106559330532</v>
          </cell>
          <cell r="K6">
            <v>40307044.94377847</v>
          </cell>
          <cell r="L6">
            <v>21705136.662023108</v>
          </cell>
          <cell r="M6">
            <v>18195033.007040188</v>
          </cell>
          <cell r="N6">
            <v>27218926.165471129</v>
          </cell>
          <cell r="O6">
            <v>107426140.77831289</v>
          </cell>
          <cell r="Q6">
            <v>1</v>
          </cell>
          <cell r="R6">
            <v>1</v>
          </cell>
          <cell r="S6">
            <v>1</v>
          </cell>
          <cell r="U6">
            <v>0</v>
          </cell>
          <cell r="V6">
            <v>0</v>
          </cell>
          <cell r="W6">
            <v>0</v>
          </cell>
          <cell r="Y6">
            <v>40307044.94377847</v>
          </cell>
          <cell r="Z6">
            <v>21705136.662023108</v>
          </cell>
          <cell r="AA6">
            <v>18195033.007040188</v>
          </cell>
          <cell r="AB6">
            <v>27218926.165471129</v>
          </cell>
          <cell r="AD6">
            <v>107426140.77831289</v>
          </cell>
          <cell r="AF6">
            <v>10263023.437322296</v>
          </cell>
          <cell r="AG6">
            <v>24</v>
          </cell>
          <cell r="AH6">
            <v>21696521.9515565</v>
          </cell>
          <cell r="AI6">
            <v>31959545.388878796</v>
          </cell>
          <cell r="AK6">
            <v>0</v>
          </cell>
          <cell r="AL6">
            <v>33170500.432838924</v>
          </cell>
          <cell r="AM6">
            <v>33170500.432838924</v>
          </cell>
          <cell r="AO6">
            <v>0.39804516226945896</v>
          </cell>
          <cell r="AQ6">
            <v>12721342.430374399</v>
          </cell>
          <cell r="AR6">
            <v>13203357.227348529</v>
          </cell>
          <cell r="AT6">
            <v>133350840.43603581</v>
          </cell>
          <cell r="AU6">
            <v>133351000</v>
          </cell>
        </row>
        <row r="7">
          <cell r="B7" t="str">
            <v>EC102</v>
          </cell>
          <cell r="C7" t="str">
            <v xml:space="preserve"> Blue Crane Route</v>
          </cell>
          <cell r="D7">
            <v>4</v>
          </cell>
          <cell r="E7" t="str">
            <v>B3</v>
          </cell>
          <cell r="F7" t="str">
            <v>B</v>
          </cell>
          <cell r="G7">
            <v>9933.5753596172854</v>
          </cell>
          <cell r="H7">
            <v>0.6602733769000485</v>
          </cell>
          <cell r="I7">
            <v>6230.9315800163376</v>
          </cell>
          <cell r="K7">
            <v>20532067.638484724</v>
          </cell>
          <cell r="L7">
            <v>11056412.958797188</v>
          </cell>
          <cell r="M7">
            <v>9268395.8575007059</v>
          </cell>
          <cell r="N7">
            <v>13865090.677222591</v>
          </cell>
          <cell r="O7">
            <v>54721967.132005215</v>
          </cell>
          <cell r="Q7">
            <v>1</v>
          </cell>
          <cell r="R7">
            <v>1</v>
          </cell>
          <cell r="S7">
            <v>1</v>
          </cell>
          <cell r="U7">
            <v>0</v>
          </cell>
          <cell r="V7">
            <v>0</v>
          </cell>
          <cell r="W7">
            <v>0</v>
          </cell>
          <cell r="Y7">
            <v>20532067.638484724</v>
          </cell>
          <cell r="Z7">
            <v>11056412.958797188</v>
          </cell>
          <cell r="AA7">
            <v>9268395.8575007059</v>
          </cell>
          <cell r="AB7">
            <v>13865090.677222591</v>
          </cell>
          <cell r="AD7">
            <v>54721967.132005215</v>
          </cell>
          <cell r="AF7">
            <v>10263023.437322296</v>
          </cell>
          <cell r="AG7">
            <v>11</v>
          </cell>
          <cell r="AH7">
            <v>9944239.2277967297</v>
          </cell>
          <cell r="AI7">
            <v>20207262.665119026</v>
          </cell>
          <cell r="AK7">
            <v>0</v>
          </cell>
          <cell r="AL7">
            <v>15358052.959105128</v>
          </cell>
          <cell r="AM7">
            <v>15358052.959105128</v>
          </cell>
          <cell r="AO7">
            <v>0.63230606847506587</v>
          </cell>
          <cell r="AQ7">
            <v>12777174.810424393</v>
          </cell>
          <cell r="AR7">
            <v>9710990.0860036146</v>
          </cell>
          <cell r="AT7">
            <v>77210132.028433219</v>
          </cell>
          <cell r="AU7">
            <v>77210000</v>
          </cell>
        </row>
        <row r="8">
          <cell r="B8" t="str">
            <v>EC104</v>
          </cell>
          <cell r="C8" t="str">
            <v xml:space="preserve"> Makana</v>
          </cell>
          <cell r="D8">
            <v>5</v>
          </cell>
          <cell r="E8" t="str">
            <v>B2</v>
          </cell>
          <cell r="F8" t="str">
            <v>B</v>
          </cell>
          <cell r="G8">
            <v>24116.790313579899</v>
          </cell>
          <cell r="H8">
            <v>0.57370065052748331</v>
          </cell>
          <cell r="I8">
            <v>13144.027376958909</v>
          </cell>
          <cell r="K8">
            <v>43311992.064131707</v>
          </cell>
          <cell r="L8">
            <v>23323285.251193926</v>
          </cell>
          <cell r="M8">
            <v>19551498.411921643</v>
          </cell>
          <cell r="N8">
            <v>29248135.548449345</v>
          </cell>
          <cell r="O8">
            <v>115434911.27569661</v>
          </cell>
          <cell r="Q8">
            <v>1</v>
          </cell>
          <cell r="R8">
            <v>1</v>
          </cell>
          <cell r="S8">
            <v>1</v>
          </cell>
          <cell r="U8">
            <v>0</v>
          </cell>
          <cell r="V8">
            <v>0</v>
          </cell>
          <cell r="W8">
            <v>0</v>
          </cell>
          <cell r="Y8">
            <v>43311992.064131707</v>
          </cell>
          <cell r="Z8">
            <v>23323285.251193926</v>
          </cell>
          <cell r="AA8">
            <v>19551498.411921643</v>
          </cell>
          <cell r="AB8">
            <v>29248135.548449345</v>
          </cell>
          <cell r="AD8">
            <v>115434911.27569661</v>
          </cell>
          <cell r="AF8">
            <v>10263023.437322296</v>
          </cell>
          <cell r="AG8">
            <v>27</v>
          </cell>
          <cell r="AH8">
            <v>24408587.195501063</v>
          </cell>
          <cell r="AI8">
            <v>34671610.632823363</v>
          </cell>
          <cell r="AK8">
            <v>0</v>
          </cell>
          <cell r="AL8">
            <v>37286367.640126675</v>
          </cell>
          <cell r="AM8">
            <v>37286367.640126675</v>
          </cell>
          <cell r="AO8">
            <v>0.36947335969755046</v>
          </cell>
          <cell r="AQ8">
            <v>12810236.466634562</v>
          </cell>
          <cell r="AR8">
            <v>13776319.52291563</v>
          </cell>
          <cell r="AT8">
            <v>142021467.26524681</v>
          </cell>
          <cell r="AU8">
            <v>142021000</v>
          </cell>
        </row>
        <row r="9">
          <cell r="B9" t="str">
            <v>EC105</v>
          </cell>
          <cell r="C9" t="str">
            <v xml:space="preserve"> Ndlambe</v>
          </cell>
          <cell r="D9">
            <v>6</v>
          </cell>
          <cell r="E9" t="str">
            <v>B3</v>
          </cell>
          <cell r="F9" t="str">
            <v>B</v>
          </cell>
          <cell r="G9">
            <v>22654.14264762868</v>
          </cell>
          <cell r="H9">
            <v>0.63962880973210456</v>
          </cell>
          <cell r="I9">
            <v>13765.730182343837</v>
          </cell>
          <cell r="K9">
            <v>45360617.359928258</v>
          </cell>
          <cell r="L9">
            <v>24426459.450060744</v>
          </cell>
          <cell r="M9">
            <v>20476269.873785637</v>
          </cell>
          <cell r="N9">
            <v>30631550.79868117</v>
          </cell>
          <cell r="O9">
            <v>120894897.48245582</v>
          </cell>
          <cell r="Q9">
            <v>1</v>
          </cell>
          <cell r="R9">
            <v>1</v>
          </cell>
          <cell r="S9">
            <v>1</v>
          </cell>
          <cell r="U9">
            <v>0</v>
          </cell>
          <cell r="V9">
            <v>0</v>
          </cell>
          <cell r="W9">
            <v>0</v>
          </cell>
          <cell r="Y9">
            <v>45360617.359928258</v>
          </cell>
          <cell r="Z9">
            <v>24426459.450060744</v>
          </cell>
          <cell r="AA9">
            <v>20476269.873785637</v>
          </cell>
          <cell r="AB9">
            <v>30631550.79868117</v>
          </cell>
          <cell r="AD9">
            <v>120894897.48245582</v>
          </cell>
          <cell r="AF9">
            <v>10263023.437322296</v>
          </cell>
          <cell r="AG9">
            <v>20</v>
          </cell>
          <cell r="AH9">
            <v>18080434.959630415</v>
          </cell>
          <cell r="AI9">
            <v>28343458.396952711</v>
          </cell>
          <cell r="AK9">
            <v>0</v>
          </cell>
          <cell r="AL9">
            <v>35025004.585942753</v>
          </cell>
          <cell r="AM9">
            <v>35025004.585942753</v>
          </cell>
          <cell r="AO9">
            <v>0.48234328438596052</v>
          </cell>
          <cell r="AQ9">
            <v>13671276.814043002</v>
          </cell>
          <cell r="AR9">
            <v>16894075.747616958</v>
          </cell>
          <cell r="AT9">
            <v>151460250.04411578</v>
          </cell>
          <cell r="AU9">
            <v>151460000</v>
          </cell>
        </row>
        <row r="10">
          <cell r="B10" t="str">
            <v>EC106</v>
          </cell>
          <cell r="C10" t="str">
            <v xml:space="preserve"> Sundays River Valley</v>
          </cell>
          <cell r="D10">
            <v>7</v>
          </cell>
          <cell r="E10" t="str">
            <v>B3</v>
          </cell>
          <cell r="F10" t="str">
            <v>B</v>
          </cell>
          <cell r="G10">
            <v>19810.849328823737</v>
          </cell>
          <cell r="H10">
            <v>0.655336592548728</v>
          </cell>
          <cell r="I10">
            <v>12333.635769915223</v>
          </cell>
          <cell r="K10">
            <v>40641602.399952844</v>
          </cell>
          <cell r="L10">
            <v>21885294.133693196</v>
          </cell>
          <cell r="M10">
            <v>18346055.836084958</v>
          </cell>
          <cell r="N10">
            <v>27444849.318865776</v>
          </cell>
          <cell r="O10">
            <v>108317801.68859677</v>
          </cell>
          <cell r="Q10">
            <v>1</v>
          </cell>
          <cell r="R10">
            <v>1</v>
          </cell>
          <cell r="S10">
            <v>1</v>
          </cell>
          <cell r="U10">
            <v>0</v>
          </cell>
          <cell r="V10">
            <v>0</v>
          </cell>
          <cell r="W10">
            <v>0</v>
          </cell>
          <cell r="Y10">
            <v>40641602.399952844</v>
          </cell>
          <cell r="Z10">
            <v>21885294.133693196</v>
          </cell>
          <cell r="AA10">
            <v>18346055.836084958</v>
          </cell>
          <cell r="AB10">
            <v>27444849.318865776</v>
          </cell>
          <cell r="AD10">
            <v>108317801.68859677</v>
          </cell>
          <cell r="AF10">
            <v>10263023.437322296</v>
          </cell>
          <cell r="AG10">
            <v>16</v>
          </cell>
          <cell r="AH10">
            <v>14464347.967704333</v>
          </cell>
          <cell r="AI10">
            <v>24727371.40502663</v>
          </cell>
          <cell r="AK10">
            <v>0</v>
          </cell>
          <cell r="AL10">
            <v>30629059.743565425</v>
          </cell>
          <cell r="AM10">
            <v>30629059.743565425</v>
          </cell>
          <cell r="AO10">
            <v>0.42414478183569992</v>
          </cell>
          <cell r="AQ10">
            <v>10487985.549955344</v>
          </cell>
          <cell r="AR10">
            <v>12991155.862767177</v>
          </cell>
          <cell r="AT10">
            <v>131796943.10131928</v>
          </cell>
          <cell r="AU10">
            <v>131797000</v>
          </cell>
        </row>
        <row r="11">
          <cell r="B11" t="str">
            <v>EC108</v>
          </cell>
          <cell r="C11" t="str">
            <v xml:space="preserve"> Kouga</v>
          </cell>
          <cell r="D11">
            <v>8</v>
          </cell>
          <cell r="E11" t="str">
            <v>B3</v>
          </cell>
          <cell r="F11" t="str">
            <v>B</v>
          </cell>
          <cell r="G11">
            <v>42263.511783330054</v>
          </cell>
          <cell r="H11">
            <v>0.56467375881254867</v>
          </cell>
          <cell r="I11">
            <v>22671.841256345851</v>
          </cell>
          <cell r="K11">
            <v>74707894.347166136</v>
          </cell>
          <cell r="L11">
            <v>40229817.363168307</v>
          </cell>
          <cell r="M11">
            <v>33723945.911419965</v>
          </cell>
          <cell r="N11">
            <v>50449460.213460915</v>
          </cell>
          <cell r="O11">
            <v>199111117.83521533</v>
          </cell>
          <cell r="Q11">
            <v>1</v>
          </cell>
          <cell r="R11">
            <v>1</v>
          </cell>
          <cell r="S11">
            <v>1</v>
          </cell>
          <cell r="U11">
            <v>0</v>
          </cell>
          <cell r="V11">
            <v>0</v>
          </cell>
          <cell r="W11">
            <v>0</v>
          </cell>
          <cell r="Y11">
            <v>74707894.347166136</v>
          </cell>
          <cell r="Z11">
            <v>40229817.363168307</v>
          </cell>
          <cell r="AA11">
            <v>33723945.911419965</v>
          </cell>
          <cell r="AB11">
            <v>50449460.213460915</v>
          </cell>
          <cell r="AD11">
            <v>199111117.83521533</v>
          </cell>
          <cell r="AF11">
            <v>10263023.437322296</v>
          </cell>
          <cell r="AG11">
            <v>30</v>
          </cell>
          <cell r="AH11">
            <v>27120652.439445626</v>
          </cell>
          <cell r="AI11">
            <v>37383675.876767918</v>
          </cell>
          <cell r="AK11">
            <v>0</v>
          </cell>
          <cell r="AL11">
            <v>65342560.831103832</v>
          </cell>
          <cell r="AM11">
            <v>65342560.831103832</v>
          </cell>
          <cell r="AO11">
            <v>0.20521410041844446</v>
          </cell>
          <cell r="AQ11">
            <v>7671657.4153856309</v>
          </cell>
          <cell r="AR11">
            <v>13409214.839992458</v>
          </cell>
          <cell r="AT11">
            <v>220191990.09059343</v>
          </cell>
          <cell r="AU11">
            <v>220192000</v>
          </cell>
        </row>
        <row r="12">
          <cell r="B12" t="str">
            <v>EC109</v>
          </cell>
          <cell r="C12" t="str">
            <v xml:space="preserve"> Kou-Kamma</v>
          </cell>
          <cell r="D12">
            <v>9</v>
          </cell>
          <cell r="E12" t="str">
            <v>B3</v>
          </cell>
          <cell r="F12" t="str">
            <v>B</v>
          </cell>
          <cell r="G12">
            <v>12259.630822605137</v>
          </cell>
          <cell r="H12">
            <v>0.59762959394563553</v>
          </cell>
          <cell r="I12">
            <v>6960.3822809150597</v>
          </cell>
          <cell r="K12">
            <v>22935742.103122864</v>
          </cell>
          <cell r="L12">
            <v>12350779.311348146</v>
          </cell>
          <cell r="M12">
            <v>10353440.327599507</v>
          </cell>
          <cell r="N12">
            <v>15488266.920235973</v>
          </cell>
          <cell r="O12">
            <v>61128228.662306488</v>
          </cell>
          <cell r="Q12">
            <v>1</v>
          </cell>
          <cell r="R12">
            <v>1</v>
          </cell>
          <cell r="S12">
            <v>1</v>
          </cell>
          <cell r="U12">
            <v>0</v>
          </cell>
          <cell r="V12">
            <v>0</v>
          </cell>
          <cell r="W12">
            <v>0</v>
          </cell>
          <cell r="Y12">
            <v>22935742.103122864</v>
          </cell>
          <cell r="Z12">
            <v>12350779.311348146</v>
          </cell>
          <cell r="AA12">
            <v>10353440.327599507</v>
          </cell>
          <cell r="AB12">
            <v>15488266.920235973</v>
          </cell>
          <cell r="AD12">
            <v>61128228.662306488</v>
          </cell>
          <cell r="AF12">
            <v>10263023.437322296</v>
          </cell>
          <cell r="AG12">
            <v>12</v>
          </cell>
          <cell r="AH12">
            <v>10848260.97577825</v>
          </cell>
          <cell r="AI12">
            <v>21111284.413100548</v>
          </cell>
          <cell r="AK12">
            <v>0</v>
          </cell>
          <cell r="AL12">
            <v>18954309.260900535</v>
          </cell>
          <cell r="AM12">
            <v>18954309.260900535</v>
          </cell>
          <cell r="AO12">
            <v>0.37884442034850963</v>
          </cell>
          <cell r="AQ12">
            <v>7997892.306293603</v>
          </cell>
          <cell r="AR12">
            <v>7180734.3050522506</v>
          </cell>
          <cell r="AT12">
            <v>76306855.273652345</v>
          </cell>
          <cell r="AU12">
            <v>76307000</v>
          </cell>
        </row>
        <row r="13">
          <cell r="B13" t="str">
            <v>DC10</v>
          </cell>
          <cell r="C13" t="str">
            <v xml:space="preserve"> Sarah Baartman District Municipality</v>
          </cell>
          <cell r="D13">
            <v>10</v>
          </cell>
          <cell r="E13" t="str">
            <v>C1</v>
          </cell>
          <cell r="F13" t="str">
            <v>C</v>
          </cell>
          <cell r="G13">
            <v>152493.15122229318</v>
          </cell>
          <cell r="H13">
            <v>0</v>
          </cell>
          <cell r="I13">
            <v>0</v>
          </cell>
          <cell r="K13">
            <v>0</v>
          </cell>
          <cell r="L13">
            <v>0</v>
          </cell>
          <cell r="M13">
            <v>0</v>
          </cell>
          <cell r="N13">
            <v>0</v>
          </cell>
          <cell r="O13">
            <v>0</v>
          </cell>
          <cell r="Q13">
            <v>0</v>
          </cell>
          <cell r="R13">
            <v>0</v>
          </cell>
          <cell r="S13">
            <v>0</v>
          </cell>
          <cell r="U13">
            <v>0</v>
          </cell>
          <cell r="V13">
            <v>0</v>
          </cell>
          <cell r="W13">
            <v>0</v>
          </cell>
          <cell r="Y13">
            <v>0</v>
          </cell>
          <cell r="Z13">
            <v>0</v>
          </cell>
          <cell r="AA13">
            <v>0</v>
          </cell>
          <cell r="AB13">
            <v>0</v>
          </cell>
          <cell r="AD13">
            <v>0</v>
          </cell>
          <cell r="AF13">
            <v>10263023.437322296</v>
          </cell>
          <cell r="AG13">
            <v>30</v>
          </cell>
          <cell r="AH13">
            <v>27120652.439445626</v>
          </cell>
          <cell r="AI13">
            <v>37383675.876767918</v>
          </cell>
          <cell r="AK13">
            <v>26292685.188428875</v>
          </cell>
          <cell r="AL13">
            <v>0</v>
          </cell>
          <cell r="AM13">
            <v>26292685.188428875</v>
          </cell>
          <cell r="AO13">
            <v>0.57408329431204452</v>
          </cell>
          <cell r="AQ13">
            <v>21461343.800828636</v>
          </cell>
          <cell r="AR13">
            <v>15094191.329282748</v>
          </cell>
          <cell r="AT13">
            <v>36555535.130111381</v>
          </cell>
          <cell r="AU13">
            <v>36556000</v>
          </cell>
        </row>
        <row r="14">
          <cell r="B14" t="str">
            <v>EC121</v>
          </cell>
          <cell r="C14" t="str">
            <v xml:space="preserve"> Mbhashe</v>
          </cell>
          <cell r="D14">
            <v>11</v>
          </cell>
          <cell r="E14" t="str">
            <v>B4</v>
          </cell>
          <cell r="F14" t="str">
            <v>B</v>
          </cell>
          <cell r="G14">
            <v>59109.308316361617</v>
          </cell>
          <cell r="H14">
            <v>0.78071943819516354</v>
          </cell>
          <cell r="I14">
            <v>43840.396681811821</v>
          </cell>
          <cell r="K14">
            <v>144462184.89316189</v>
          </cell>
          <cell r="L14">
            <v>77792144.52396901</v>
          </cell>
          <cell r="M14">
            <v>65211781.862613067</v>
          </cell>
          <cell r="N14">
            <v>97553803.554545775</v>
          </cell>
          <cell r="O14">
            <v>385019914.83428973</v>
          </cell>
          <cell r="Q14">
            <v>0</v>
          </cell>
          <cell r="R14">
            <v>0</v>
          </cell>
          <cell r="S14">
            <v>1</v>
          </cell>
          <cell r="U14">
            <v>-144462184.89316189</v>
          </cell>
          <cell r="V14">
            <v>-77792144.52396901</v>
          </cell>
          <cell r="W14">
            <v>0</v>
          </cell>
          <cell r="Y14">
            <v>0</v>
          </cell>
          <cell r="Z14">
            <v>0</v>
          </cell>
          <cell r="AA14">
            <v>65211781.862613067</v>
          </cell>
          <cell r="AB14">
            <v>97553803.554545775</v>
          </cell>
          <cell r="AD14">
            <v>162765585.41715884</v>
          </cell>
          <cell r="AF14">
            <v>10263023.437322296</v>
          </cell>
          <cell r="AG14">
            <v>63</v>
          </cell>
          <cell r="AH14">
            <v>56953370.122835815</v>
          </cell>
          <cell r="AI14">
            <v>67216393.560158104</v>
          </cell>
          <cell r="AK14">
            <v>0</v>
          </cell>
          <cell r="AL14">
            <v>91387426.443577126</v>
          </cell>
          <cell r="AM14">
            <v>91387426.443577126</v>
          </cell>
          <cell r="AO14">
            <v>1</v>
          </cell>
          <cell r="AQ14">
            <v>67216393.560158104</v>
          </cell>
          <cell r="AR14">
            <v>91387426.443577126</v>
          </cell>
          <cell r="AT14">
            <v>321369405.42089409</v>
          </cell>
          <cell r="AU14">
            <v>321369000</v>
          </cell>
        </row>
        <row r="15">
          <cell r="B15" t="str">
            <v>EC122</v>
          </cell>
          <cell r="C15" t="str">
            <v xml:space="preserve"> Mnquma</v>
          </cell>
          <cell r="D15">
            <v>12</v>
          </cell>
          <cell r="E15" t="str">
            <v>B4</v>
          </cell>
          <cell r="F15" t="str">
            <v>B</v>
          </cell>
          <cell r="G15">
            <v>63700.280201835179</v>
          </cell>
          <cell r="H15">
            <v>0.75539245179318948</v>
          </cell>
          <cell r="I15">
            <v>45712.775299498571</v>
          </cell>
          <cell r="K15">
            <v>150632017.43417275</v>
          </cell>
          <cell r="L15">
            <v>81114567.655489296</v>
          </cell>
          <cell r="M15">
            <v>67996910.538957044</v>
          </cell>
          <cell r="N15">
            <v>101720226.98303917</v>
          </cell>
          <cell r="O15">
            <v>401463722.61165822</v>
          </cell>
          <cell r="Q15">
            <v>0</v>
          </cell>
          <cell r="R15">
            <v>0</v>
          </cell>
          <cell r="S15">
            <v>1</v>
          </cell>
          <cell r="U15">
            <v>-150632017.43417275</v>
          </cell>
          <cell r="V15">
            <v>-81114567.655489296</v>
          </cell>
          <cell r="W15">
            <v>0</v>
          </cell>
          <cell r="Y15">
            <v>0</v>
          </cell>
          <cell r="Z15">
            <v>0</v>
          </cell>
          <cell r="AA15">
            <v>67996910.538957044</v>
          </cell>
          <cell r="AB15">
            <v>101720226.98303917</v>
          </cell>
          <cell r="AD15">
            <v>169717137.5219962</v>
          </cell>
          <cell r="AF15">
            <v>10263023.437322296</v>
          </cell>
          <cell r="AG15">
            <v>63</v>
          </cell>
          <cell r="AH15">
            <v>56953370.122835815</v>
          </cell>
          <cell r="AI15">
            <v>67216393.560158104</v>
          </cell>
          <cell r="AK15">
            <v>0</v>
          </cell>
          <cell r="AL15">
            <v>98485413.502446353</v>
          </cell>
          <cell r="AM15">
            <v>98485413.502446353</v>
          </cell>
          <cell r="AO15">
            <v>1</v>
          </cell>
          <cell r="AQ15">
            <v>67216393.560158104</v>
          </cell>
          <cell r="AR15">
            <v>98485413.502446353</v>
          </cell>
          <cell r="AT15">
            <v>335418944.58460069</v>
          </cell>
          <cell r="AU15">
            <v>335419000</v>
          </cell>
        </row>
        <row r="16">
          <cell r="B16" t="str">
            <v>EC123</v>
          </cell>
          <cell r="C16" t="str">
            <v xml:space="preserve"> Great Kei</v>
          </cell>
          <cell r="D16">
            <v>13</v>
          </cell>
          <cell r="E16" t="str">
            <v>B3</v>
          </cell>
          <cell r="F16" t="str">
            <v>B</v>
          </cell>
          <cell r="G16">
            <v>8774</v>
          </cell>
          <cell r="H16">
            <v>0.71711907651842022</v>
          </cell>
          <cell r="I16">
            <v>5977.4026385039879</v>
          </cell>
          <cell r="K16">
            <v>19696643.062143706</v>
          </cell>
          <cell r="L16">
            <v>10606541.115659419</v>
          </cell>
          <cell r="M16">
            <v>8891276.2308294997</v>
          </cell>
          <cell r="N16">
            <v>13300937.192590719</v>
          </cell>
          <cell r="O16">
            <v>52495397.601223342</v>
          </cell>
          <cell r="Q16">
            <v>0</v>
          </cell>
          <cell r="R16">
            <v>0</v>
          </cell>
          <cell r="S16">
            <v>1</v>
          </cell>
          <cell r="U16">
            <v>-19696643.062143706</v>
          </cell>
          <cell r="V16">
            <v>-10606541.115659419</v>
          </cell>
          <cell r="W16">
            <v>0</v>
          </cell>
          <cell r="Y16">
            <v>0</v>
          </cell>
          <cell r="Z16">
            <v>0</v>
          </cell>
          <cell r="AA16">
            <v>8891276.2308294997</v>
          </cell>
          <cell r="AB16">
            <v>13300937.192590719</v>
          </cell>
          <cell r="AD16">
            <v>22192213.423420221</v>
          </cell>
          <cell r="AF16">
            <v>10263023.437322296</v>
          </cell>
          <cell r="AG16">
            <v>13</v>
          </cell>
          <cell r="AH16">
            <v>11752282.72375977</v>
          </cell>
          <cell r="AI16">
            <v>22015306.161082067</v>
          </cell>
          <cell r="AK16">
            <v>0</v>
          </cell>
          <cell r="AL16">
            <v>13565262.434207778</v>
          </cell>
          <cell r="AM16">
            <v>13565262.434207778</v>
          </cell>
          <cell r="AO16">
            <v>0.89564177378189402</v>
          </cell>
          <cell r="AQ16">
            <v>19717827.860463001</v>
          </cell>
          <cell r="AR16">
            <v>12149615.708390748</v>
          </cell>
          <cell r="AT16">
            <v>54059656.992273971</v>
          </cell>
          <cell r="AU16">
            <v>54060000</v>
          </cell>
        </row>
        <row r="17">
          <cell r="B17" t="str">
            <v>EC124</v>
          </cell>
          <cell r="C17" t="str">
            <v xml:space="preserve"> Amahlathi</v>
          </cell>
          <cell r="D17">
            <v>14</v>
          </cell>
          <cell r="E17" t="str">
            <v>B3</v>
          </cell>
          <cell r="F17" t="str">
            <v>B</v>
          </cell>
          <cell r="G17">
            <v>24577</v>
          </cell>
          <cell r="H17">
            <v>0.7353831853754037</v>
          </cell>
          <cell r="I17">
            <v>17169.836919622732</v>
          </cell>
          <cell r="K17">
            <v>56577776.284059562</v>
          </cell>
          <cell r="L17">
            <v>30466841.912915602</v>
          </cell>
          <cell r="M17">
            <v>25539815.890479855</v>
          </cell>
          <cell r="N17">
            <v>38206380.979562797</v>
          </cell>
          <cell r="O17">
            <v>150790815.06701782</v>
          </cell>
          <cell r="Q17">
            <v>0</v>
          </cell>
          <cell r="R17">
            <v>0</v>
          </cell>
          <cell r="S17">
            <v>1</v>
          </cell>
          <cell r="U17">
            <v>-56577776.284059562</v>
          </cell>
          <cell r="V17">
            <v>-30466841.912915602</v>
          </cell>
          <cell r="W17">
            <v>0</v>
          </cell>
          <cell r="Y17">
            <v>0</v>
          </cell>
          <cell r="Z17">
            <v>0</v>
          </cell>
          <cell r="AA17">
            <v>25539815.890479855</v>
          </cell>
          <cell r="AB17">
            <v>38206380.979562797</v>
          </cell>
          <cell r="AD17">
            <v>63746196.870042652</v>
          </cell>
          <cell r="AF17">
            <v>10263023.437322296</v>
          </cell>
          <cell r="AG17">
            <v>30</v>
          </cell>
          <cell r="AH17">
            <v>27120652.439445626</v>
          </cell>
          <cell r="AI17">
            <v>37383675.876767918</v>
          </cell>
          <cell r="AK17">
            <v>0</v>
          </cell>
          <cell r="AL17">
            <v>37997886.351210915</v>
          </cell>
          <cell r="AM17">
            <v>37997886.351210915</v>
          </cell>
          <cell r="AO17">
            <v>0.94631133535514611</v>
          </cell>
          <cell r="AQ17">
            <v>35376596.239428215</v>
          </cell>
          <cell r="AR17">
            <v>35957830.573687479</v>
          </cell>
          <cell r="AT17">
            <v>135080623.68315834</v>
          </cell>
          <cell r="AU17">
            <v>135081000</v>
          </cell>
        </row>
        <row r="18">
          <cell r="B18" t="str">
            <v>EC126</v>
          </cell>
          <cell r="C18" t="str">
            <v xml:space="preserve"> Ngqushwa</v>
          </cell>
          <cell r="D18">
            <v>15</v>
          </cell>
          <cell r="E18" t="str">
            <v>B4</v>
          </cell>
          <cell r="F18" t="str">
            <v>B</v>
          </cell>
          <cell r="G18">
            <v>17149</v>
          </cell>
          <cell r="H18">
            <v>0.79495786481945607</v>
          </cell>
          <cell r="I18">
            <v>12951.095802599408</v>
          </cell>
          <cell r="K18">
            <v>42676246.977946982</v>
          </cell>
          <cell r="L18">
            <v>22980939.787836432</v>
          </cell>
          <cell r="M18">
            <v>19264516.251772486</v>
          </cell>
          <cell r="N18">
            <v>28818823.536490642</v>
          </cell>
          <cell r="O18">
            <v>113740526.55404654</v>
          </cell>
          <cell r="Q18">
            <v>0</v>
          </cell>
          <cell r="R18">
            <v>0</v>
          </cell>
          <cell r="S18">
            <v>1</v>
          </cell>
          <cell r="U18">
            <v>-42676246.977946982</v>
          </cell>
          <cell r="V18">
            <v>-22980939.787836432</v>
          </cell>
          <cell r="W18">
            <v>0</v>
          </cell>
          <cell r="Y18">
            <v>0</v>
          </cell>
          <cell r="Z18">
            <v>0</v>
          </cell>
          <cell r="AA18">
            <v>19264516.251772486</v>
          </cell>
          <cell r="AB18">
            <v>28818823.536490642</v>
          </cell>
          <cell r="AD18">
            <v>48083339.788263127</v>
          </cell>
          <cell r="AF18">
            <v>10263023.437322296</v>
          </cell>
          <cell r="AG18">
            <v>23</v>
          </cell>
          <cell r="AH18">
            <v>20792500.203574978</v>
          </cell>
          <cell r="AI18">
            <v>31055523.640897274</v>
          </cell>
          <cell r="AK18">
            <v>0</v>
          </cell>
          <cell r="AL18">
            <v>26513640.925943606</v>
          </cell>
          <cell r="AM18">
            <v>26513640.925943606</v>
          </cell>
          <cell r="AO18">
            <v>1</v>
          </cell>
          <cell r="AQ18">
            <v>31055523.640897274</v>
          </cell>
          <cell r="AR18">
            <v>26513640.925943606</v>
          </cell>
          <cell r="AT18">
            <v>105652504.355104</v>
          </cell>
          <cell r="AU18">
            <v>105653000</v>
          </cell>
        </row>
        <row r="19">
          <cell r="B19" t="str">
            <v>EC129</v>
          </cell>
          <cell r="C19" t="str">
            <v xml:space="preserve"> Raymond Mhlaba</v>
          </cell>
          <cell r="D19">
            <v>16</v>
          </cell>
          <cell r="E19" t="str">
            <v>B3</v>
          </cell>
          <cell r="F19" t="str">
            <v>B</v>
          </cell>
          <cell r="G19">
            <v>41320.721915845585</v>
          </cell>
          <cell r="H19">
            <v>0.7419386659521493</v>
          </cell>
          <cell r="I19">
            <v>29124.569229701101</v>
          </cell>
          <cell r="K19">
            <v>95970821.968869373</v>
          </cell>
          <cell r="L19">
            <v>51679794.668810785</v>
          </cell>
          <cell r="M19">
            <v>43322259.815176219</v>
          </cell>
          <cell r="N19">
            <v>64808092.998478062</v>
          </cell>
          <cell r="O19">
            <v>255780969.45133445</v>
          </cell>
          <cell r="Q19">
            <v>0</v>
          </cell>
          <cell r="R19">
            <v>0</v>
          </cell>
          <cell r="S19">
            <v>1</v>
          </cell>
          <cell r="U19">
            <v>-95970821.968869373</v>
          </cell>
          <cell r="V19">
            <v>-51679794.668810785</v>
          </cell>
          <cell r="W19">
            <v>0</v>
          </cell>
          <cell r="Y19">
            <v>0</v>
          </cell>
          <cell r="Z19">
            <v>0</v>
          </cell>
          <cell r="AA19">
            <v>43322259.815176219</v>
          </cell>
          <cell r="AB19">
            <v>64808092.998478062</v>
          </cell>
          <cell r="AD19">
            <v>108130352.81365427</v>
          </cell>
          <cell r="AF19">
            <v>10263023.437322296</v>
          </cell>
          <cell r="AG19">
            <v>45</v>
          </cell>
          <cell r="AH19">
            <v>40680978.659168437</v>
          </cell>
          <cell r="AI19">
            <v>50944002.096490733</v>
          </cell>
          <cell r="AK19">
            <v>0</v>
          </cell>
          <cell r="AL19">
            <v>63884936.945448622</v>
          </cell>
          <cell r="AM19">
            <v>63884936.945448622</v>
          </cell>
          <cell r="AO19">
            <v>0.98996712464158276</v>
          </cell>
          <cell r="AQ19">
            <v>50432887.273197696</v>
          </cell>
          <cell r="AR19">
            <v>63243987.33579459</v>
          </cell>
          <cell r="AT19">
            <v>221807227.42264655</v>
          </cell>
          <cell r="AU19">
            <v>221807000</v>
          </cell>
        </row>
        <row r="20">
          <cell r="B20" t="str">
            <v>DC12</v>
          </cell>
          <cell r="C20" t="str">
            <v>Amathole District Municipality</v>
          </cell>
          <cell r="D20">
            <v>17</v>
          </cell>
          <cell r="E20" t="str">
            <v>C2</v>
          </cell>
          <cell r="F20" t="str">
            <v>C</v>
          </cell>
          <cell r="G20">
            <v>214630.31043404239</v>
          </cell>
          <cell r="H20">
            <v>0</v>
          </cell>
          <cell r="I20">
            <v>0</v>
          </cell>
          <cell r="K20">
            <v>0</v>
          </cell>
          <cell r="L20">
            <v>0</v>
          </cell>
          <cell r="M20">
            <v>0</v>
          </cell>
          <cell r="N20">
            <v>0</v>
          </cell>
          <cell r="O20">
            <v>0</v>
          </cell>
          <cell r="Q20">
            <v>1</v>
          </cell>
          <cell r="R20">
            <v>1</v>
          </cell>
          <cell r="S20">
            <v>0</v>
          </cell>
          <cell r="U20">
            <v>-510015690.62035429</v>
          </cell>
          <cell r="V20">
            <v>-274640829.66468054</v>
          </cell>
          <cell r="W20">
            <v>0</v>
          </cell>
          <cell r="Y20">
            <v>510015690.62035429</v>
          </cell>
          <cell r="Z20">
            <v>274640829.66468054</v>
          </cell>
          <cell r="AA20">
            <v>0</v>
          </cell>
          <cell r="AB20">
            <v>0</v>
          </cell>
          <cell r="AD20">
            <v>784656520.28503489</v>
          </cell>
          <cell r="AF20">
            <v>10263023.437322296</v>
          </cell>
          <cell r="AG20">
            <v>47</v>
          </cell>
          <cell r="AH20">
            <v>42489022.155131482</v>
          </cell>
          <cell r="AI20">
            <v>52752045.592453778</v>
          </cell>
          <cell r="AK20">
            <v>37006299.226584874</v>
          </cell>
          <cell r="AL20">
            <v>0</v>
          </cell>
          <cell r="AM20">
            <v>37006299.226584874</v>
          </cell>
          <cell r="AO20">
            <v>0</v>
          </cell>
          <cell r="AQ20">
            <v>0</v>
          </cell>
          <cell r="AR20">
            <v>0</v>
          </cell>
          <cell r="AT20">
            <v>784656520.28503489</v>
          </cell>
          <cell r="AU20">
            <v>784657000</v>
          </cell>
        </row>
        <row r="21">
          <cell r="B21" t="str">
            <v>EC131</v>
          </cell>
          <cell r="C21" t="str">
            <v xml:space="preserve"> Inxuba Yethemba</v>
          </cell>
          <cell r="D21">
            <v>18</v>
          </cell>
          <cell r="E21" t="str">
            <v>B3</v>
          </cell>
          <cell r="F21" t="str">
            <v>B</v>
          </cell>
          <cell r="G21">
            <v>18797.07876766699</v>
          </cell>
          <cell r="H21">
            <v>0.59375184699793626</v>
          </cell>
          <cell r="I21">
            <v>10602.760224644568</v>
          </cell>
          <cell r="K21">
            <v>34938048.555247806</v>
          </cell>
          <cell r="L21">
            <v>18813959.685057595</v>
          </cell>
          <cell r="M21">
            <v>15771410.371338293</v>
          </cell>
          <cell r="N21">
            <v>23593299.020491</v>
          </cell>
          <cell r="O21">
            <v>93116717.632134706</v>
          </cell>
          <cell r="Q21">
            <v>0</v>
          </cell>
          <cell r="R21">
            <v>0</v>
          </cell>
          <cell r="S21">
            <v>1</v>
          </cell>
          <cell r="U21">
            <v>-34938048.555247806</v>
          </cell>
          <cell r="V21">
            <v>-18813959.685057595</v>
          </cell>
          <cell r="W21">
            <v>0</v>
          </cell>
          <cell r="Y21">
            <v>0</v>
          </cell>
          <cell r="Z21">
            <v>0</v>
          </cell>
          <cell r="AA21">
            <v>15771410.371338293</v>
          </cell>
          <cell r="AB21">
            <v>23593299.020491</v>
          </cell>
          <cell r="AD21">
            <v>39364709.391829297</v>
          </cell>
          <cell r="AF21">
            <v>10263023.437322296</v>
          </cell>
          <cell r="AG21">
            <v>18</v>
          </cell>
          <cell r="AH21">
            <v>16272391.463667374</v>
          </cell>
          <cell r="AI21">
            <v>26535414.90098967</v>
          </cell>
          <cell r="AK21">
            <v>0</v>
          </cell>
          <cell r="AL21">
            <v>29061694.378832649</v>
          </cell>
          <cell r="AM21">
            <v>29061694.378832649</v>
          </cell>
          <cell r="AO21">
            <v>0.34389623044411832</v>
          </cell>
          <cell r="AQ21">
            <v>9125429.1577210352</v>
          </cell>
          <cell r="AR21">
            <v>9994207.1471995711</v>
          </cell>
          <cell r="AT21">
            <v>58484345.696749903</v>
          </cell>
          <cell r="AU21">
            <v>58484000</v>
          </cell>
        </row>
        <row r="22">
          <cell r="B22" t="str">
            <v>EC135</v>
          </cell>
          <cell r="C22" t="str">
            <v xml:space="preserve"> Intsika Yethu</v>
          </cell>
          <cell r="D22">
            <v>19</v>
          </cell>
          <cell r="E22" t="str">
            <v>B4</v>
          </cell>
          <cell r="F22" t="str">
            <v>B</v>
          </cell>
          <cell r="G22">
            <v>35851</v>
          </cell>
          <cell r="H22">
            <v>0.79573073119119342</v>
          </cell>
          <cell r="I22">
            <v>27101.355321738702</v>
          </cell>
          <cell r="K22">
            <v>89303959.354194656</v>
          </cell>
          <cell r="L22">
            <v>48089723.395655274</v>
          </cell>
          <cell r="M22">
            <v>40312766.425209105</v>
          </cell>
          <cell r="N22">
            <v>60306030.356146336</v>
          </cell>
          <cell r="O22">
            <v>238012479.53120536</v>
          </cell>
          <cell r="Q22">
            <v>0</v>
          </cell>
          <cell r="R22">
            <v>0</v>
          </cell>
          <cell r="S22">
            <v>1</v>
          </cell>
          <cell r="U22">
            <v>-89303959.354194656</v>
          </cell>
          <cell r="V22">
            <v>-48089723.395655274</v>
          </cell>
          <cell r="W22">
            <v>0</v>
          </cell>
          <cell r="Y22">
            <v>0</v>
          </cell>
          <cell r="Z22">
            <v>0</v>
          </cell>
          <cell r="AA22">
            <v>40312766.425209105</v>
          </cell>
          <cell r="AB22">
            <v>60306030.356146336</v>
          </cell>
          <cell r="AD22">
            <v>100618796.78135544</v>
          </cell>
          <cell r="AF22">
            <v>10263023.437322296</v>
          </cell>
          <cell r="AG22">
            <v>42</v>
          </cell>
          <cell r="AH22">
            <v>37968913.415223874</v>
          </cell>
          <cell r="AI22">
            <v>48231936.85254617</v>
          </cell>
          <cell r="AK22">
            <v>0</v>
          </cell>
          <cell r="AL22">
            <v>55428336.394892082</v>
          </cell>
          <cell r="AM22">
            <v>55428336.394892082</v>
          </cell>
          <cell r="AO22">
            <v>1</v>
          </cell>
          <cell r="AQ22">
            <v>48231936.85254617</v>
          </cell>
          <cell r="AR22">
            <v>55428336.394892082</v>
          </cell>
          <cell r="AT22">
            <v>204279070.02879369</v>
          </cell>
          <cell r="AU22">
            <v>204279000</v>
          </cell>
        </row>
        <row r="23">
          <cell r="B23" t="str">
            <v>EC136</v>
          </cell>
          <cell r="C23" t="str">
            <v xml:space="preserve"> Emalahleni</v>
          </cell>
          <cell r="D23">
            <v>20</v>
          </cell>
          <cell r="E23" t="str">
            <v>B4</v>
          </cell>
          <cell r="F23" t="str">
            <v>B</v>
          </cell>
          <cell r="G23">
            <v>27069.500278999512</v>
          </cell>
          <cell r="H23">
            <v>0.7889676498991901</v>
          </cell>
          <cell r="I23">
            <v>20289.112018114331</v>
          </cell>
          <cell r="K23">
            <v>66856362.476640195</v>
          </cell>
          <cell r="L23">
            <v>36001807.780880637</v>
          </cell>
          <cell r="M23">
            <v>30179680.095374376</v>
          </cell>
          <cell r="N23">
            <v>45147402.804693326</v>
          </cell>
          <cell r="O23">
            <v>178185253.15758854</v>
          </cell>
          <cell r="Q23">
            <v>0</v>
          </cell>
          <cell r="R23">
            <v>0</v>
          </cell>
          <cell r="S23">
            <v>1</v>
          </cell>
          <cell r="U23">
            <v>-66856362.476640195</v>
          </cell>
          <cell r="V23">
            <v>-36001807.780880637</v>
          </cell>
          <cell r="W23">
            <v>0</v>
          </cell>
          <cell r="Y23">
            <v>0</v>
          </cell>
          <cell r="Z23">
            <v>0</v>
          </cell>
          <cell r="AA23">
            <v>30179680.095374376</v>
          </cell>
          <cell r="AB23">
            <v>45147402.804693326</v>
          </cell>
          <cell r="AD23">
            <v>75327082.900067702</v>
          </cell>
          <cell r="AF23">
            <v>10263023.437322296</v>
          </cell>
          <cell r="AG23">
            <v>34</v>
          </cell>
          <cell r="AH23">
            <v>30736739.431371707</v>
          </cell>
          <cell r="AI23">
            <v>40999762.868694007</v>
          </cell>
          <cell r="AK23">
            <v>0</v>
          </cell>
          <cell r="AL23">
            <v>41851478.829210065</v>
          </cell>
          <cell r="AM23">
            <v>41851478.829210065</v>
          </cell>
          <cell r="AO23">
            <v>1</v>
          </cell>
          <cell r="AQ23">
            <v>40999762.868694007</v>
          </cell>
          <cell r="AR23">
            <v>41851478.829210065</v>
          </cell>
          <cell r="AT23">
            <v>158178324.5979718</v>
          </cell>
          <cell r="AU23">
            <v>158178000</v>
          </cell>
        </row>
        <row r="24">
          <cell r="B24" t="str">
            <v>EC137</v>
          </cell>
          <cell r="C24" t="str">
            <v xml:space="preserve"> Engcobo</v>
          </cell>
          <cell r="D24">
            <v>21</v>
          </cell>
          <cell r="E24" t="str">
            <v>B4</v>
          </cell>
          <cell r="F24" t="str">
            <v>B</v>
          </cell>
          <cell r="G24">
            <v>33245.643932012536</v>
          </cell>
          <cell r="H24">
            <v>0.79166700188180406</v>
          </cell>
          <cell r="I24">
            <v>25003.505294422037</v>
          </cell>
          <cell r="K24">
            <v>82391156.974145114</v>
          </cell>
          <cell r="L24">
            <v>44367214.82213372</v>
          </cell>
          <cell r="M24">
            <v>37192253.183625966</v>
          </cell>
          <cell r="N24">
            <v>55637887.160793968</v>
          </cell>
          <cell r="O24">
            <v>219588512.14069876</v>
          </cell>
          <cell r="Q24">
            <v>0</v>
          </cell>
          <cell r="R24">
            <v>0</v>
          </cell>
          <cell r="S24">
            <v>1</v>
          </cell>
          <cell r="U24">
            <v>-82391156.974145114</v>
          </cell>
          <cell r="V24">
            <v>-44367214.82213372</v>
          </cell>
          <cell r="W24">
            <v>0</v>
          </cell>
          <cell r="Y24">
            <v>0</v>
          </cell>
          <cell r="Z24">
            <v>0</v>
          </cell>
          <cell r="AA24">
            <v>37192253.183625966</v>
          </cell>
          <cell r="AB24">
            <v>55637887.160793968</v>
          </cell>
          <cell r="AD24">
            <v>92830140.344419926</v>
          </cell>
          <cell r="AF24">
            <v>10263023.437322296</v>
          </cell>
          <cell r="AG24">
            <v>39</v>
          </cell>
          <cell r="AH24">
            <v>35256848.171279311</v>
          </cell>
          <cell r="AI24">
            <v>45519871.608601607</v>
          </cell>
          <cell r="AK24">
            <v>0</v>
          </cell>
          <cell r="AL24">
            <v>51400260.397991501</v>
          </cell>
          <cell r="AM24">
            <v>51400260.397991501</v>
          </cell>
          <cell r="AO24">
            <v>1</v>
          </cell>
          <cell r="AQ24">
            <v>45519871.608601607</v>
          </cell>
          <cell r="AR24">
            <v>51400260.397991501</v>
          </cell>
          <cell r="AT24">
            <v>189750272.35101303</v>
          </cell>
          <cell r="AU24">
            <v>189750000</v>
          </cell>
        </row>
        <row r="25">
          <cell r="B25" t="str">
            <v>EC138</v>
          </cell>
          <cell r="C25" t="str">
            <v xml:space="preserve"> Sakhisizwe</v>
          </cell>
          <cell r="D25">
            <v>22</v>
          </cell>
          <cell r="E25" t="str">
            <v>B3</v>
          </cell>
          <cell r="F25" t="str">
            <v>B</v>
          </cell>
          <cell r="G25">
            <v>14908.539900072521</v>
          </cell>
          <cell r="H25">
            <v>0.74114535646985247</v>
          </cell>
          <cell r="I25">
            <v>10496.925362750055</v>
          </cell>
          <cell r="K25">
            <v>34589303.184668384</v>
          </cell>
          <cell r="L25">
            <v>18626162.094357692</v>
          </cell>
          <cell r="M25">
            <v>15613982.965345226</v>
          </cell>
          <cell r="N25">
            <v>23357794.916789237</v>
          </cell>
          <cell r="O25">
            <v>92187243.161160529</v>
          </cell>
          <cell r="Q25">
            <v>0</v>
          </cell>
          <cell r="R25">
            <v>0</v>
          </cell>
          <cell r="S25">
            <v>1</v>
          </cell>
          <cell r="U25">
            <v>-34589303.184668384</v>
          </cell>
          <cell r="V25">
            <v>-18626162.094357692</v>
          </cell>
          <cell r="W25">
            <v>0</v>
          </cell>
          <cell r="Y25">
            <v>0</v>
          </cell>
          <cell r="Z25">
            <v>0</v>
          </cell>
          <cell r="AA25">
            <v>15613982.965345226</v>
          </cell>
          <cell r="AB25">
            <v>23357794.916789237</v>
          </cell>
          <cell r="AD25">
            <v>38971777.882134467</v>
          </cell>
          <cell r="AF25">
            <v>10263023.437322296</v>
          </cell>
          <cell r="AG25">
            <v>17</v>
          </cell>
          <cell r="AH25">
            <v>15368369.715685854</v>
          </cell>
          <cell r="AI25">
            <v>25631393.153008148</v>
          </cell>
          <cell r="AK25">
            <v>0</v>
          </cell>
          <cell r="AL25">
            <v>23049721.478839934</v>
          </cell>
          <cell r="AM25">
            <v>23049721.478839934</v>
          </cell>
          <cell r="AO25">
            <v>1</v>
          </cell>
          <cell r="AQ25">
            <v>25631393.153008148</v>
          </cell>
          <cell r="AR25">
            <v>23049721.478839934</v>
          </cell>
          <cell r="AT25">
            <v>87652892.513982549</v>
          </cell>
          <cell r="AU25">
            <v>87653000</v>
          </cell>
        </row>
        <row r="26">
          <cell r="B26" t="str">
            <v>EC139</v>
          </cell>
          <cell r="C26" t="str">
            <v xml:space="preserve"> Enoch Mgijima</v>
          </cell>
          <cell r="D26">
            <v>23</v>
          </cell>
          <cell r="E26" t="str">
            <v>B2</v>
          </cell>
          <cell r="F26" t="str">
            <v>B</v>
          </cell>
          <cell r="G26">
            <v>66636.966980781304</v>
          </cell>
          <cell r="H26">
            <v>0.67353271615444466</v>
          </cell>
          <cell r="I26">
            <v>42638.068498516688</v>
          </cell>
          <cell r="K26">
            <v>140500291.9938328</v>
          </cell>
          <cell r="L26">
            <v>75658685.548244447</v>
          </cell>
          <cell r="M26">
            <v>63423340.854987741</v>
          </cell>
          <cell r="N26">
            <v>94878378.688923404</v>
          </cell>
          <cell r="O26">
            <v>374460697.0859884</v>
          </cell>
          <cell r="Q26">
            <v>0</v>
          </cell>
          <cell r="R26">
            <v>0</v>
          </cell>
          <cell r="S26">
            <v>1</v>
          </cell>
          <cell r="U26">
            <v>-140500291.9938328</v>
          </cell>
          <cell r="V26">
            <v>-75658685.548244447</v>
          </cell>
          <cell r="W26">
            <v>0</v>
          </cell>
          <cell r="Y26">
            <v>0</v>
          </cell>
          <cell r="Z26">
            <v>0</v>
          </cell>
          <cell r="AA26">
            <v>63423340.854987741</v>
          </cell>
          <cell r="AB26">
            <v>94878378.688923404</v>
          </cell>
          <cell r="AD26">
            <v>158301719.54391116</v>
          </cell>
          <cell r="AF26">
            <v>10263023.437322296</v>
          </cell>
          <cell r="AG26">
            <v>68</v>
          </cell>
          <cell r="AH26">
            <v>61473478.862743415</v>
          </cell>
          <cell r="AI26">
            <v>71736502.300065711</v>
          </cell>
          <cell r="AK26">
            <v>0</v>
          </cell>
          <cell r="AL26">
            <v>103025751.64280109</v>
          </cell>
          <cell r="AM26">
            <v>103025751.64280109</v>
          </cell>
          <cell r="AO26">
            <v>0.57215670507818506</v>
          </cell>
          <cell r="AQ26">
            <v>41044520.789839238</v>
          </cell>
          <cell r="AR26">
            <v>58946874.59814848</v>
          </cell>
          <cell r="AT26">
            <v>258293114.93189889</v>
          </cell>
          <cell r="AU26">
            <v>258293000</v>
          </cell>
        </row>
        <row r="27">
          <cell r="B27" t="str">
            <v>DC13</v>
          </cell>
          <cell r="C27" t="str">
            <v xml:space="preserve"> Chris Hani District Municipality</v>
          </cell>
          <cell r="D27">
            <v>24</v>
          </cell>
          <cell r="E27" t="str">
            <v>C2</v>
          </cell>
          <cell r="F27" t="str">
            <v>C</v>
          </cell>
          <cell r="G27">
            <v>196508.72985953285</v>
          </cell>
          <cell r="H27">
            <v>0</v>
          </cell>
          <cell r="I27">
            <v>0</v>
          </cell>
          <cell r="K27">
            <v>0</v>
          </cell>
          <cell r="L27">
            <v>0</v>
          </cell>
          <cell r="M27">
            <v>0</v>
          </cell>
          <cell r="N27">
            <v>0</v>
          </cell>
          <cell r="O27">
            <v>0</v>
          </cell>
          <cell r="Q27">
            <v>1</v>
          </cell>
          <cell r="R27">
            <v>1</v>
          </cell>
          <cell r="S27">
            <v>0</v>
          </cell>
          <cell r="U27">
            <v>-448579122.53872895</v>
          </cell>
          <cell r="V27">
            <v>-241557553.32632938</v>
          </cell>
          <cell r="W27">
            <v>0</v>
          </cell>
          <cell r="Y27">
            <v>448579122.53872895</v>
          </cell>
          <cell r="Z27">
            <v>241557553.32632938</v>
          </cell>
          <cell r="AA27">
            <v>0</v>
          </cell>
          <cell r="AB27">
            <v>0</v>
          </cell>
          <cell r="AD27">
            <v>690136675.8650583</v>
          </cell>
          <cell r="AF27">
            <v>10263023.437322296</v>
          </cell>
          <cell r="AG27">
            <v>42</v>
          </cell>
          <cell r="AH27">
            <v>37968913.415223874</v>
          </cell>
          <cell r="AI27">
            <v>48231936.85254617</v>
          </cell>
          <cell r="AK27">
            <v>33881798.163138606</v>
          </cell>
          <cell r="AL27">
            <v>0</v>
          </cell>
          <cell r="AM27">
            <v>33881798.163138606</v>
          </cell>
          <cell r="AO27">
            <v>0.759925286426817</v>
          </cell>
          <cell r="AQ27">
            <v>36652668.427591302</v>
          </cell>
          <cell r="AR27">
            <v>25747635.173778705</v>
          </cell>
          <cell r="AT27">
            <v>752536979.46642828</v>
          </cell>
          <cell r="AU27">
            <v>752537000</v>
          </cell>
        </row>
        <row r="28">
          <cell r="B28" t="str">
            <v>EC141</v>
          </cell>
          <cell r="C28" t="str">
            <v xml:space="preserve"> Elundini</v>
          </cell>
          <cell r="D28">
            <v>25</v>
          </cell>
          <cell r="E28" t="str">
            <v>B4</v>
          </cell>
          <cell r="F28" t="str">
            <v>B</v>
          </cell>
          <cell r="G28">
            <v>36245.693926413594</v>
          </cell>
          <cell r="H28">
            <v>0.80521013166077915</v>
          </cell>
          <cell r="I28">
            <v>27726.129979692603</v>
          </cell>
          <cell r="K28">
            <v>91362706.970211178</v>
          </cell>
          <cell r="L28">
            <v>49198348.411966473</v>
          </cell>
          <cell r="M28">
            <v>41242107.211139575</v>
          </cell>
          <cell r="N28">
            <v>61696281.103425264</v>
          </cell>
          <cell r="O28">
            <v>243499443.69674248</v>
          </cell>
          <cell r="Q28">
            <v>0</v>
          </cell>
          <cell r="R28">
            <v>0</v>
          </cell>
          <cell r="S28">
            <v>1</v>
          </cell>
          <cell r="U28">
            <v>-91362706.970211178</v>
          </cell>
          <cell r="V28">
            <v>-49198348.411966473</v>
          </cell>
          <cell r="W28">
            <v>0</v>
          </cell>
          <cell r="Y28">
            <v>0</v>
          </cell>
          <cell r="Z28">
            <v>0</v>
          </cell>
          <cell r="AA28">
            <v>41242107.211139575</v>
          </cell>
          <cell r="AB28">
            <v>61696281.103425264</v>
          </cell>
          <cell r="AD28">
            <v>102938388.31456484</v>
          </cell>
          <cell r="AF28">
            <v>10263023.437322296</v>
          </cell>
          <cell r="AG28">
            <v>34</v>
          </cell>
          <cell r="AH28">
            <v>30736739.431371707</v>
          </cell>
          <cell r="AI28">
            <v>40999762.868694007</v>
          </cell>
          <cell r="AK28">
            <v>0</v>
          </cell>
          <cell r="AL28">
            <v>56038562.824455366</v>
          </cell>
          <cell r="AM28">
            <v>56038562.824455366</v>
          </cell>
          <cell r="AO28">
            <v>1</v>
          </cell>
          <cell r="AQ28">
            <v>40999762.868694007</v>
          </cell>
          <cell r="AR28">
            <v>56038562.824455366</v>
          </cell>
          <cell r="AT28">
            <v>199976714.00771421</v>
          </cell>
          <cell r="AU28">
            <v>199977000</v>
          </cell>
        </row>
        <row r="29">
          <cell r="B29" t="str">
            <v>EC142</v>
          </cell>
          <cell r="C29" t="str">
            <v xml:space="preserve"> Senqu</v>
          </cell>
          <cell r="D29">
            <v>26</v>
          </cell>
          <cell r="E29" t="str">
            <v>B4</v>
          </cell>
          <cell r="F29" t="str">
            <v>B</v>
          </cell>
          <cell r="G29">
            <v>35852.039106088567</v>
          </cell>
          <cell r="H29">
            <v>0.78287727845581612</v>
          </cell>
          <cell r="I29">
            <v>26664.3594623428</v>
          </cell>
          <cell r="K29">
            <v>87863977.478670537</v>
          </cell>
          <cell r="L29">
            <v>47314300.552261941</v>
          </cell>
          <cell r="M29">
            <v>39662743.140414938</v>
          </cell>
          <cell r="N29">
            <v>59333625.646146446</v>
          </cell>
          <cell r="O29">
            <v>234174646.81749389</v>
          </cell>
          <cell r="Q29">
            <v>0</v>
          </cell>
          <cell r="R29">
            <v>0</v>
          </cell>
          <cell r="S29">
            <v>1</v>
          </cell>
          <cell r="U29">
            <v>-87863977.478670537</v>
          </cell>
          <cell r="V29">
            <v>-47314300.552261941</v>
          </cell>
          <cell r="W29">
            <v>0</v>
          </cell>
          <cell r="Y29">
            <v>0</v>
          </cell>
          <cell r="Z29">
            <v>0</v>
          </cell>
          <cell r="AA29">
            <v>39662743.140414938</v>
          </cell>
          <cell r="AB29">
            <v>59333625.646146446</v>
          </cell>
          <cell r="AD29">
            <v>98996368.786561385</v>
          </cell>
          <cell r="AF29">
            <v>10263023.437322296</v>
          </cell>
          <cell r="AG29">
            <v>34</v>
          </cell>
          <cell r="AH29">
            <v>30736739.431371707</v>
          </cell>
          <cell r="AI29">
            <v>40999762.868694007</v>
          </cell>
          <cell r="AK29">
            <v>0</v>
          </cell>
          <cell r="AL29">
            <v>55429942.93088346</v>
          </cell>
          <cell r="AM29">
            <v>55429942.93088346</v>
          </cell>
          <cell r="AO29">
            <v>1</v>
          </cell>
          <cell r="AQ29">
            <v>40999762.868694007</v>
          </cell>
          <cell r="AR29">
            <v>55429942.93088346</v>
          </cell>
          <cell r="AT29">
            <v>195426074.58613884</v>
          </cell>
          <cell r="AU29">
            <v>195426000</v>
          </cell>
        </row>
        <row r="30">
          <cell r="B30" t="str">
            <v>EC145</v>
          </cell>
          <cell r="C30" t="str">
            <v xml:space="preserve"> Walter Sisulu</v>
          </cell>
          <cell r="D30">
            <v>27</v>
          </cell>
          <cell r="E30" t="str">
            <v>B3</v>
          </cell>
          <cell r="F30" t="str">
            <v>B</v>
          </cell>
          <cell r="G30">
            <v>25689.534791681337</v>
          </cell>
          <cell r="H30">
            <v>0.62263945816908506</v>
          </cell>
          <cell r="I30">
            <v>15195.55212214291</v>
          </cell>
          <cell r="K30">
            <v>50072144.103874147</v>
          </cell>
          <cell r="L30">
            <v>26963592.400560185</v>
          </cell>
          <cell r="M30">
            <v>22603103.650343105</v>
          </cell>
          <cell r="N30">
            <v>33813195.564477891</v>
          </cell>
          <cell r="O30">
            <v>133452035.71925533</v>
          </cell>
          <cell r="Q30">
            <v>0</v>
          </cell>
          <cell r="R30">
            <v>0</v>
          </cell>
          <cell r="S30">
            <v>1</v>
          </cell>
          <cell r="U30">
            <v>-50072144.103874147</v>
          </cell>
          <cell r="V30">
            <v>-26963592.400560185</v>
          </cell>
          <cell r="W30">
            <v>0</v>
          </cell>
          <cell r="Y30">
            <v>0</v>
          </cell>
          <cell r="Z30">
            <v>0</v>
          </cell>
          <cell r="AA30">
            <v>22603103.650343105</v>
          </cell>
          <cell r="AB30">
            <v>33813195.564477891</v>
          </cell>
          <cell r="AD30">
            <v>56416299.214820996</v>
          </cell>
          <cell r="AF30">
            <v>10263023.437322296</v>
          </cell>
          <cell r="AG30">
            <v>22</v>
          </cell>
          <cell r="AH30">
            <v>19888478.455593459</v>
          </cell>
          <cell r="AI30">
            <v>30151501.892915756</v>
          </cell>
          <cell r="AK30">
            <v>0</v>
          </cell>
          <cell r="AL30">
            <v>39717948.62797682</v>
          </cell>
          <cell r="AM30">
            <v>39717948.62797682</v>
          </cell>
          <cell r="AO30">
            <v>0.3741228235529932</v>
          </cell>
          <cell r="AQ30">
            <v>11280365.022541061</v>
          </cell>
          <cell r="AR30">
            <v>14859391.086431419</v>
          </cell>
          <cell r="AT30">
            <v>82556055.323793471</v>
          </cell>
          <cell r="AU30">
            <v>82556000</v>
          </cell>
        </row>
        <row r="31">
          <cell r="B31" t="str">
            <v>DC14</v>
          </cell>
          <cell r="C31" t="str">
            <v xml:space="preserve"> Joe Gqabi District Municipality</v>
          </cell>
          <cell r="D31">
            <v>28</v>
          </cell>
          <cell r="E31" t="str">
            <v>C2</v>
          </cell>
          <cell r="F31" t="str">
            <v>C</v>
          </cell>
          <cell r="G31">
            <v>97787.267824183495</v>
          </cell>
          <cell r="H31">
            <v>0</v>
          </cell>
          <cell r="I31">
            <v>0</v>
          </cell>
          <cell r="K31">
            <v>0</v>
          </cell>
          <cell r="L31">
            <v>0</v>
          </cell>
          <cell r="M31">
            <v>0</v>
          </cell>
          <cell r="N31">
            <v>0</v>
          </cell>
          <cell r="O31">
            <v>0</v>
          </cell>
          <cell r="Q31">
            <v>1</v>
          </cell>
          <cell r="R31">
            <v>1</v>
          </cell>
          <cell r="S31">
            <v>0</v>
          </cell>
          <cell r="U31">
            <v>-229298828.55275586</v>
          </cell>
          <cell r="V31">
            <v>-123476241.36478861</v>
          </cell>
          <cell r="W31">
            <v>0</v>
          </cell>
          <cell r="Y31">
            <v>229298828.55275586</v>
          </cell>
          <cell r="Z31">
            <v>123476241.36478861</v>
          </cell>
          <cell r="AA31">
            <v>0</v>
          </cell>
          <cell r="AB31">
            <v>0</v>
          </cell>
          <cell r="AD31">
            <v>352775069.91754448</v>
          </cell>
          <cell r="AF31">
            <v>10263023.437322296</v>
          </cell>
          <cell r="AG31">
            <v>25</v>
          </cell>
          <cell r="AH31">
            <v>22600543.699538022</v>
          </cell>
          <cell r="AI31">
            <v>32863567.136860318</v>
          </cell>
          <cell r="AK31">
            <v>16860362.762061972</v>
          </cell>
          <cell r="AL31">
            <v>0</v>
          </cell>
          <cell r="AM31">
            <v>16860362.762061972</v>
          </cell>
          <cell r="AO31">
            <v>0.8354866273397743</v>
          </cell>
          <cell r="AQ31">
            <v>27457070.869529672</v>
          </cell>
          <cell r="AR31">
            <v>14086607.619800279</v>
          </cell>
          <cell r="AT31">
            <v>394318748.40687442</v>
          </cell>
          <cell r="AU31">
            <v>394319000</v>
          </cell>
        </row>
        <row r="32">
          <cell r="B32" t="str">
            <v>EC153</v>
          </cell>
          <cell r="C32" t="str">
            <v xml:space="preserve"> Ngquza Hill</v>
          </cell>
          <cell r="D32">
            <v>29</v>
          </cell>
          <cell r="E32" t="str">
            <v>B4</v>
          </cell>
          <cell r="F32" t="str">
            <v>B</v>
          </cell>
          <cell r="G32">
            <v>63963.651494504767</v>
          </cell>
          <cell r="H32">
            <v>0.77433533869667692</v>
          </cell>
          <cell r="I32">
            <v>47052.849957059872</v>
          </cell>
          <cell r="K32">
            <v>155047810.34673041</v>
          </cell>
          <cell r="L32">
            <v>83492449.456845492</v>
          </cell>
          <cell r="M32">
            <v>69990246.887684897</v>
          </cell>
          <cell r="N32">
            <v>104702165.78347881</v>
          </cell>
          <cell r="O32">
            <v>413232672.47473961</v>
          </cell>
          <cell r="Q32">
            <v>0</v>
          </cell>
          <cell r="R32">
            <v>0</v>
          </cell>
          <cell r="S32">
            <v>1</v>
          </cell>
          <cell r="U32">
            <v>-155047810.34673041</v>
          </cell>
          <cell r="V32">
            <v>-83492449.456845492</v>
          </cell>
          <cell r="W32">
            <v>0</v>
          </cell>
          <cell r="Y32">
            <v>0</v>
          </cell>
          <cell r="Z32">
            <v>0</v>
          </cell>
          <cell r="AA32">
            <v>69990246.887684897</v>
          </cell>
          <cell r="AB32">
            <v>104702165.78347881</v>
          </cell>
          <cell r="AD32">
            <v>174692412.67116371</v>
          </cell>
          <cell r="AF32">
            <v>10263023.437322296</v>
          </cell>
          <cell r="AG32">
            <v>64</v>
          </cell>
          <cell r="AH32">
            <v>57857391.870817333</v>
          </cell>
          <cell r="AI32">
            <v>68120415.308139622</v>
          </cell>
          <cell r="AK32">
            <v>0</v>
          </cell>
          <cell r="AL32">
            <v>98892605.285293341</v>
          </cell>
          <cell r="AM32">
            <v>98892605.285293341</v>
          </cell>
          <cell r="AO32">
            <v>1</v>
          </cell>
          <cell r="AQ32">
            <v>68120415.308139622</v>
          </cell>
          <cell r="AR32">
            <v>98892605.285293341</v>
          </cell>
          <cell r="AT32">
            <v>341705433.2645967</v>
          </cell>
          <cell r="AU32">
            <v>341705000</v>
          </cell>
        </row>
        <row r="33">
          <cell r="B33" t="str">
            <v>EC154</v>
          </cell>
          <cell r="C33" t="str">
            <v xml:space="preserve"> Port St Johns</v>
          </cell>
          <cell r="D33">
            <v>30</v>
          </cell>
          <cell r="E33" t="str">
            <v>B4</v>
          </cell>
          <cell r="F33" t="str">
            <v>B</v>
          </cell>
          <cell r="G33">
            <v>35263.670507779738</v>
          </cell>
          <cell r="H33">
            <v>0.81371617822517739</v>
          </cell>
          <cell r="I33">
            <v>27259.888235993309</v>
          </cell>
          <cell r="K33">
            <v>89826354.51719743</v>
          </cell>
          <cell r="L33">
            <v>48371030.507609777</v>
          </cell>
          <cell r="M33">
            <v>40548581.212594561</v>
          </cell>
          <cell r="N33">
            <v>60658798.349701911</v>
          </cell>
          <cell r="O33">
            <v>239404764.58710369</v>
          </cell>
          <cell r="Q33">
            <v>0</v>
          </cell>
          <cell r="R33">
            <v>0</v>
          </cell>
          <cell r="S33">
            <v>1</v>
          </cell>
          <cell r="U33">
            <v>-89826354.51719743</v>
          </cell>
          <cell r="V33">
            <v>-48371030.507609777</v>
          </cell>
          <cell r="W33">
            <v>0</v>
          </cell>
          <cell r="Y33">
            <v>0</v>
          </cell>
          <cell r="Z33">
            <v>0</v>
          </cell>
          <cell r="AA33">
            <v>40548581.212594561</v>
          </cell>
          <cell r="AB33">
            <v>60658798.349701911</v>
          </cell>
          <cell r="AD33">
            <v>101207379.56229648</v>
          </cell>
          <cell r="AF33">
            <v>10263023.437322296</v>
          </cell>
          <cell r="AG33">
            <v>39</v>
          </cell>
          <cell r="AH33">
            <v>35256848.171279311</v>
          </cell>
          <cell r="AI33">
            <v>45519871.608601607</v>
          </cell>
          <cell r="AK33">
            <v>0</v>
          </cell>
          <cell r="AL33">
            <v>54520280.924488857</v>
          </cell>
          <cell r="AM33">
            <v>54520280.924488857</v>
          </cell>
          <cell r="AO33">
            <v>1</v>
          </cell>
          <cell r="AQ33">
            <v>45519871.608601607</v>
          </cell>
          <cell r="AR33">
            <v>54520280.924488857</v>
          </cell>
          <cell r="AT33">
            <v>201247532.09538695</v>
          </cell>
          <cell r="AU33">
            <v>201248000</v>
          </cell>
        </row>
        <row r="34">
          <cell r="B34" t="str">
            <v>EC155</v>
          </cell>
          <cell r="C34" t="str">
            <v xml:space="preserve"> Nyandeni</v>
          </cell>
          <cell r="D34">
            <v>31</v>
          </cell>
          <cell r="E34" t="str">
            <v>B4</v>
          </cell>
          <cell r="F34" t="str">
            <v>B</v>
          </cell>
          <cell r="G34">
            <v>63526.330877019333</v>
          </cell>
          <cell r="H34">
            <v>0.79565119568202924</v>
          </cell>
          <cell r="I34">
            <v>48017.561063613008</v>
          </cell>
          <cell r="K34">
            <v>158226711.19598264</v>
          </cell>
          <cell r="L34">
            <v>85204271.235501856</v>
          </cell>
          <cell r="M34">
            <v>71425236.874148309</v>
          </cell>
          <cell r="N34">
            <v>106848844.30143616</v>
          </cell>
          <cell r="O34">
            <v>421705063.60706902</v>
          </cell>
          <cell r="Q34">
            <v>0</v>
          </cell>
          <cell r="R34">
            <v>0</v>
          </cell>
          <cell r="S34">
            <v>1</v>
          </cell>
          <cell r="U34">
            <v>-158226711.19598264</v>
          </cell>
          <cell r="V34">
            <v>-85204271.235501856</v>
          </cell>
          <cell r="W34">
            <v>0</v>
          </cell>
          <cell r="Y34">
            <v>0</v>
          </cell>
          <cell r="Z34">
            <v>0</v>
          </cell>
          <cell r="AA34">
            <v>71425236.874148309</v>
          </cell>
          <cell r="AB34">
            <v>106848844.30143616</v>
          </cell>
          <cell r="AD34">
            <v>178274081.17558447</v>
          </cell>
          <cell r="AF34">
            <v>10263023.437322296</v>
          </cell>
          <cell r="AG34">
            <v>64</v>
          </cell>
          <cell r="AH34">
            <v>57857391.870817333</v>
          </cell>
          <cell r="AI34">
            <v>68120415.308139622</v>
          </cell>
          <cell r="AK34">
            <v>0</v>
          </cell>
          <cell r="AL34">
            <v>98216474.792464569</v>
          </cell>
          <cell r="AM34">
            <v>98216474.792464569</v>
          </cell>
          <cell r="AO34">
            <v>1</v>
          </cell>
          <cell r="AQ34">
            <v>68120415.308139622</v>
          </cell>
          <cell r="AR34">
            <v>98216474.792464569</v>
          </cell>
          <cell r="AT34">
            <v>344610971.27618861</v>
          </cell>
          <cell r="AU34">
            <v>344611000</v>
          </cell>
        </row>
        <row r="35">
          <cell r="B35" t="str">
            <v>EC156</v>
          </cell>
          <cell r="C35" t="str">
            <v xml:space="preserve"> Mhlontlo</v>
          </cell>
          <cell r="D35">
            <v>32</v>
          </cell>
          <cell r="E35" t="str">
            <v>B4</v>
          </cell>
          <cell r="F35" t="str">
            <v>B</v>
          </cell>
          <cell r="G35">
            <v>41395</v>
          </cell>
          <cell r="H35">
            <v>0.78510506388598145</v>
          </cell>
          <cell r="I35">
            <v>30874.45291358219</v>
          </cell>
          <cell r="K35">
            <v>101737011.13264656</v>
          </cell>
          <cell r="L35">
            <v>54784857.915035665</v>
          </cell>
          <cell r="M35">
            <v>45925179.53568919</v>
          </cell>
          <cell r="N35">
            <v>68701940.273164392</v>
          </cell>
          <cell r="O35">
            <v>271148988.85653579</v>
          </cell>
          <cell r="Q35">
            <v>0</v>
          </cell>
          <cell r="R35">
            <v>0</v>
          </cell>
          <cell r="S35">
            <v>1</v>
          </cell>
          <cell r="U35">
            <v>-101737011.13264656</v>
          </cell>
          <cell r="V35">
            <v>-54784857.915035665</v>
          </cell>
          <cell r="W35">
            <v>0</v>
          </cell>
          <cell r="Y35">
            <v>0</v>
          </cell>
          <cell r="Z35">
            <v>0</v>
          </cell>
          <cell r="AA35">
            <v>45925179.53568919</v>
          </cell>
          <cell r="AB35">
            <v>68701940.273164392</v>
          </cell>
          <cell r="AD35">
            <v>114627119.80885358</v>
          </cell>
          <cell r="AF35">
            <v>10263023.437322296</v>
          </cell>
          <cell r="AG35">
            <v>51</v>
          </cell>
          <cell r="AH35">
            <v>46105109.147057563</v>
          </cell>
          <cell r="AI35">
            <v>56368132.584379859</v>
          </cell>
          <cell r="AK35">
            <v>0</v>
          </cell>
          <cell r="AL35">
            <v>63999776.437660247</v>
          </cell>
          <cell r="AM35">
            <v>63999776.437660247</v>
          </cell>
          <cell r="AO35">
            <v>1</v>
          </cell>
          <cell r="AQ35">
            <v>56368132.584379859</v>
          </cell>
          <cell r="AR35">
            <v>63999776.437660247</v>
          </cell>
          <cell r="AT35">
            <v>234995028.8308937</v>
          </cell>
          <cell r="AU35">
            <v>234995000</v>
          </cell>
        </row>
        <row r="36">
          <cell r="B36" t="str">
            <v>EC157</v>
          </cell>
          <cell r="C36" t="str">
            <v xml:space="preserve"> King Sabata Dalindyebo</v>
          </cell>
          <cell r="D36">
            <v>33</v>
          </cell>
          <cell r="E36" t="str">
            <v>B2</v>
          </cell>
          <cell r="F36" t="str">
            <v>B</v>
          </cell>
          <cell r="G36">
            <v>124299.366071091</v>
          </cell>
          <cell r="H36">
            <v>0.69800485727356509</v>
          </cell>
          <cell r="I36">
            <v>82423.483209964164</v>
          </cell>
          <cell r="K36">
            <v>271600564.14261842</v>
          </cell>
          <cell r="L36">
            <v>146255508.69384781</v>
          </cell>
          <cell r="M36">
            <v>122603411.79063433</v>
          </cell>
          <cell r="N36">
            <v>183409022.2245211</v>
          </cell>
          <cell r="O36">
            <v>723868506.85162163</v>
          </cell>
          <cell r="Q36">
            <v>0</v>
          </cell>
          <cell r="R36">
            <v>0</v>
          </cell>
          <cell r="S36">
            <v>1</v>
          </cell>
          <cell r="U36">
            <v>-271600564.14261842</v>
          </cell>
          <cell r="V36">
            <v>-146255508.69384781</v>
          </cell>
          <cell r="W36">
            <v>0</v>
          </cell>
          <cell r="Y36">
            <v>0</v>
          </cell>
          <cell r="Z36">
            <v>0</v>
          </cell>
          <cell r="AA36">
            <v>122603411.79063433</v>
          </cell>
          <cell r="AB36">
            <v>183409022.2245211</v>
          </cell>
          <cell r="AD36">
            <v>306012434.01515543</v>
          </cell>
          <cell r="AF36">
            <v>10263023.437322296</v>
          </cell>
          <cell r="AG36">
            <v>73</v>
          </cell>
          <cell r="AH36">
            <v>65993587.602651022</v>
          </cell>
          <cell r="AI36">
            <v>76256611.039973319</v>
          </cell>
          <cell r="AK36">
            <v>0</v>
          </cell>
          <cell r="AL36">
            <v>192176147.84135079</v>
          </cell>
          <cell r="AM36">
            <v>192176147.84135079</v>
          </cell>
          <cell r="AO36">
            <v>0.68671725554835394</v>
          </cell>
          <cell r="AQ36">
            <v>52366730.650788784</v>
          </cell>
          <cell r="AR36">
            <v>131970676.82746714</v>
          </cell>
          <cell r="AT36">
            <v>490349841.49341136</v>
          </cell>
          <cell r="AU36">
            <v>490350000</v>
          </cell>
        </row>
        <row r="37">
          <cell r="B37" t="str">
            <v>DC15</v>
          </cell>
          <cell r="C37" t="str">
            <v xml:space="preserve"> O.R. Tambo District Municipality</v>
          </cell>
          <cell r="D37">
            <v>34</v>
          </cell>
          <cell r="E37" t="str">
            <v>C2</v>
          </cell>
          <cell r="F37" t="str">
            <v>C</v>
          </cell>
          <cell r="G37">
            <v>328448.01895039482</v>
          </cell>
          <cell r="H37">
            <v>0</v>
          </cell>
          <cell r="I37">
            <v>0</v>
          </cell>
          <cell r="K37">
            <v>0</v>
          </cell>
          <cell r="L37">
            <v>0</v>
          </cell>
          <cell r="M37">
            <v>0</v>
          </cell>
          <cell r="N37">
            <v>0</v>
          </cell>
          <cell r="O37">
            <v>0</v>
          </cell>
          <cell r="Q37">
            <v>1</v>
          </cell>
          <cell r="R37">
            <v>1</v>
          </cell>
          <cell r="S37">
            <v>0</v>
          </cell>
          <cell r="U37">
            <v>-776438451.33517551</v>
          </cell>
          <cell r="V37">
            <v>-418108117.80884063</v>
          </cell>
          <cell r="W37">
            <v>0</v>
          </cell>
          <cell r="Y37">
            <v>776438451.33517551</v>
          </cell>
          <cell r="Z37">
            <v>418108117.80884063</v>
          </cell>
          <cell r="AA37">
            <v>0</v>
          </cell>
          <cell r="AB37">
            <v>0</v>
          </cell>
          <cell r="AD37">
            <v>1194546569.1440163</v>
          </cell>
          <cell r="AF37">
            <v>10263023.437322296</v>
          </cell>
          <cell r="AG37">
            <v>59</v>
          </cell>
          <cell r="AH37">
            <v>53337283.130909726</v>
          </cell>
          <cell r="AI37">
            <v>63600306.568232022</v>
          </cell>
          <cell r="AK37">
            <v>56630611.236023672</v>
          </cell>
          <cell r="AL37">
            <v>0</v>
          </cell>
          <cell r="AM37">
            <v>56630611.236023672</v>
          </cell>
          <cell r="AO37">
            <v>0.80780491721322789</v>
          </cell>
          <cell r="AQ37">
            <v>51376640.382086582</v>
          </cell>
          <cell r="AR37">
            <v>45746486.221250594</v>
          </cell>
          <cell r="AT37">
            <v>1291669695.7473536</v>
          </cell>
          <cell r="AU37">
            <v>1291670000</v>
          </cell>
        </row>
        <row r="38">
          <cell r="B38" t="str">
            <v>EC441</v>
          </cell>
          <cell r="C38" t="str">
            <v xml:space="preserve"> Matatiele</v>
          </cell>
          <cell r="D38">
            <v>35</v>
          </cell>
          <cell r="E38" t="str">
            <v>B3</v>
          </cell>
          <cell r="F38" t="str">
            <v>B</v>
          </cell>
          <cell r="G38">
            <v>59765.148387503265</v>
          </cell>
          <cell r="H38">
            <v>0.79285073277186535</v>
          </cell>
          <cell r="I38">
            <v>45015.599608588673</v>
          </cell>
          <cell r="K38">
            <v>148334695.07429028</v>
          </cell>
          <cell r="L38">
            <v>79877471.365063593</v>
          </cell>
          <cell r="M38">
            <v>66959874.551223963</v>
          </cell>
          <cell r="N38">
            <v>100168869.20478609</v>
          </cell>
          <cell r="O38">
            <v>395340910.19536388</v>
          </cell>
          <cell r="Q38">
            <v>0</v>
          </cell>
          <cell r="R38">
            <v>0</v>
          </cell>
          <cell r="S38">
            <v>1</v>
          </cell>
          <cell r="U38">
            <v>-148334695.07429028</v>
          </cell>
          <cell r="V38">
            <v>-79877471.365063593</v>
          </cell>
          <cell r="W38">
            <v>0</v>
          </cell>
          <cell r="Y38">
            <v>0</v>
          </cell>
          <cell r="Z38">
            <v>0</v>
          </cell>
          <cell r="AA38">
            <v>66959874.551223963</v>
          </cell>
          <cell r="AB38">
            <v>100168869.20478609</v>
          </cell>
          <cell r="AD38">
            <v>167128743.75601006</v>
          </cell>
          <cell r="AF38">
            <v>10263023.437322296</v>
          </cell>
          <cell r="AG38">
            <v>54</v>
          </cell>
          <cell r="AH38">
            <v>48817174.391002126</v>
          </cell>
          <cell r="AI38">
            <v>59080197.828324422</v>
          </cell>
          <cell r="AK38">
            <v>0</v>
          </cell>
          <cell r="AL38">
            <v>92401404.410286263</v>
          </cell>
          <cell r="AM38">
            <v>92401404.410286263</v>
          </cell>
          <cell r="AO38">
            <v>1</v>
          </cell>
          <cell r="AQ38">
            <v>59080197.828324422</v>
          </cell>
          <cell r="AR38">
            <v>92401404.410286263</v>
          </cell>
          <cell r="AT38">
            <v>318610345.99462074</v>
          </cell>
          <cell r="AU38">
            <v>318610000</v>
          </cell>
        </row>
        <row r="39">
          <cell r="B39" t="str">
            <v>EC442</v>
          </cell>
          <cell r="C39" t="str">
            <v xml:space="preserve"> Umzimvubu</v>
          </cell>
          <cell r="D39">
            <v>36</v>
          </cell>
          <cell r="E39" t="str">
            <v>B4</v>
          </cell>
          <cell r="F39" t="str">
            <v>B</v>
          </cell>
          <cell r="G39">
            <v>52460.918058148927</v>
          </cell>
          <cell r="H39">
            <v>0.77898993000936068</v>
          </cell>
          <cell r="I39">
            <v>38823.200542027029</v>
          </cell>
          <cell r="K39">
            <v>127929599.16745958</v>
          </cell>
          <cell r="L39">
            <v>68889432.03156215</v>
          </cell>
          <cell r="M39">
            <v>57748795.097136833</v>
          </cell>
          <cell r="N39">
            <v>86389521.210854098</v>
          </cell>
          <cell r="O39">
            <v>340957347.50701267</v>
          </cell>
          <cell r="Q39">
            <v>0</v>
          </cell>
          <cell r="R39">
            <v>0</v>
          </cell>
          <cell r="S39">
            <v>1</v>
          </cell>
          <cell r="U39">
            <v>-127929599.16745958</v>
          </cell>
          <cell r="V39">
            <v>-68889432.03156215</v>
          </cell>
          <cell r="W39">
            <v>0</v>
          </cell>
          <cell r="Y39">
            <v>0</v>
          </cell>
          <cell r="Z39">
            <v>0</v>
          </cell>
          <cell r="AA39">
            <v>57748795.097136833</v>
          </cell>
          <cell r="AB39">
            <v>86389521.210854098</v>
          </cell>
          <cell r="AD39">
            <v>144138316.30799094</v>
          </cell>
          <cell r="AF39">
            <v>10263023.437322296</v>
          </cell>
          <cell r="AG39">
            <v>55</v>
          </cell>
          <cell r="AH39">
            <v>49721196.138983645</v>
          </cell>
          <cell r="AI39">
            <v>59984219.576305941</v>
          </cell>
          <cell r="AK39">
            <v>0</v>
          </cell>
          <cell r="AL39">
            <v>81108516.183982238</v>
          </cell>
          <cell r="AM39">
            <v>81108516.183982238</v>
          </cell>
          <cell r="AO39">
            <v>1</v>
          </cell>
          <cell r="AQ39">
            <v>59984219.576305941</v>
          </cell>
          <cell r="AR39">
            <v>81108516.183982238</v>
          </cell>
          <cell r="AT39">
            <v>285231052.06827915</v>
          </cell>
          <cell r="AU39">
            <v>285231000</v>
          </cell>
        </row>
        <row r="40">
          <cell r="B40" t="str">
            <v>EC443</v>
          </cell>
          <cell r="C40" t="str">
            <v xml:space="preserve"> Mbizana</v>
          </cell>
          <cell r="D40">
            <v>37</v>
          </cell>
          <cell r="E40" t="str">
            <v>B4</v>
          </cell>
          <cell r="F40" t="str">
            <v>B</v>
          </cell>
          <cell r="G40">
            <v>66568.973008017652</v>
          </cell>
          <cell r="H40">
            <v>0.78622545486559281</v>
          </cell>
          <cell r="I40">
            <v>49721.310029005843</v>
          </cell>
          <cell r="K40">
            <v>163840877.9617734</v>
          </cell>
          <cell r="L40">
            <v>88227471.20128566</v>
          </cell>
          <cell r="M40">
            <v>73959532.051407591</v>
          </cell>
          <cell r="N40">
            <v>110640032.43968463</v>
          </cell>
          <cell r="O40">
            <v>436667913.65415126</v>
          </cell>
          <cell r="Q40">
            <v>0</v>
          </cell>
          <cell r="R40">
            <v>0</v>
          </cell>
          <cell r="S40">
            <v>1</v>
          </cell>
          <cell r="U40">
            <v>-163840877.9617734</v>
          </cell>
          <cell r="V40">
            <v>-88227471.20128566</v>
          </cell>
          <cell r="W40">
            <v>0</v>
          </cell>
          <cell r="Y40">
            <v>0</v>
          </cell>
          <cell r="Z40">
            <v>0</v>
          </cell>
          <cell r="AA40">
            <v>73959532.051407591</v>
          </cell>
          <cell r="AB40">
            <v>110640032.43968463</v>
          </cell>
          <cell r="AD40">
            <v>184599564.49109221</v>
          </cell>
          <cell r="AF40">
            <v>10263023.437322296</v>
          </cell>
          <cell r="AG40">
            <v>64</v>
          </cell>
          <cell r="AH40">
            <v>57857391.870817333</v>
          </cell>
          <cell r="AI40">
            <v>68120415.308139622</v>
          </cell>
          <cell r="AK40">
            <v>0</v>
          </cell>
          <cell r="AL40">
            <v>102920627.85838312</v>
          </cell>
          <cell r="AM40">
            <v>102920627.85838312</v>
          </cell>
          <cell r="AO40">
            <v>1</v>
          </cell>
          <cell r="AQ40">
            <v>68120415.308139622</v>
          </cell>
          <cell r="AR40">
            <v>102920627.85838312</v>
          </cell>
          <cell r="AT40">
            <v>355640607.65761495</v>
          </cell>
          <cell r="AU40">
            <v>355641000</v>
          </cell>
        </row>
        <row r="41">
          <cell r="B41" t="str">
            <v>EC444</v>
          </cell>
          <cell r="C41" t="str">
            <v xml:space="preserve"> Ntabankulu</v>
          </cell>
          <cell r="D41">
            <v>38</v>
          </cell>
          <cell r="E41" t="str">
            <v>B4</v>
          </cell>
          <cell r="F41" t="str">
            <v>B</v>
          </cell>
          <cell r="G41">
            <v>26322.937301542261</v>
          </cell>
          <cell r="H41">
            <v>0.80022802997665476</v>
          </cell>
          <cell r="I41">
            <v>20011.134647011557</v>
          </cell>
          <cell r="K41">
            <v>65940375.820045374</v>
          </cell>
          <cell r="L41">
            <v>35508553.671339437</v>
          </cell>
          <cell r="M41">
            <v>29766193.88039637</v>
          </cell>
          <cell r="N41">
            <v>44528846.589292578</v>
          </cell>
          <cell r="O41">
            <v>175743969.96107376</v>
          </cell>
          <cell r="Q41">
            <v>0</v>
          </cell>
          <cell r="R41">
            <v>0</v>
          </cell>
          <cell r="S41">
            <v>1</v>
          </cell>
          <cell r="U41">
            <v>-65940375.820045374</v>
          </cell>
          <cell r="V41">
            <v>-35508553.671339437</v>
          </cell>
          <cell r="W41">
            <v>0</v>
          </cell>
          <cell r="Y41">
            <v>0</v>
          </cell>
          <cell r="Z41">
            <v>0</v>
          </cell>
          <cell r="AA41">
            <v>29766193.88039637</v>
          </cell>
          <cell r="AB41">
            <v>44528846.589292578</v>
          </cell>
          <cell r="AD41">
            <v>74295040.469688952</v>
          </cell>
          <cell r="AF41">
            <v>10263023.437322296</v>
          </cell>
          <cell r="AG41">
            <v>38</v>
          </cell>
          <cell r="AH41">
            <v>34352826.423297793</v>
          </cell>
          <cell r="AI41">
            <v>44615849.860620089</v>
          </cell>
          <cell r="AK41">
            <v>0</v>
          </cell>
          <cell r="AL41">
            <v>40697236.441146329</v>
          </cell>
          <cell r="AM41">
            <v>40697236.441146329</v>
          </cell>
          <cell r="AO41">
            <v>1</v>
          </cell>
          <cell r="AQ41">
            <v>44615849.860620089</v>
          </cell>
          <cell r="AR41">
            <v>40697236.441146329</v>
          </cell>
          <cell r="AT41">
            <v>159608126.77145538</v>
          </cell>
          <cell r="AU41">
            <v>159608000</v>
          </cell>
        </row>
        <row r="42">
          <cell r="B42" t="str">
            <v>DC44</v>
          </cell>
          <cell r="C42" t="str">
            <v xml:space="preserve"> Alfred Nzo District Municipality</v>
          </cell>
          <cell r="D42">
            <v>39</v>
          </cell>
          <cell r="E42" t="str">
            <v>C2</v>
          </cell>
          <cell r="F42" t="str">
            <v>C</v>
          </cell>
          <cell r="G42">
            <v>205117.97675521212</v>
          </cell>
          <cell r="H42">
            <v>0</v>
          </cell>
          <cell r="I42">
            <v>0</v>
          </cell>
          <cell r="K42">
            <v>0</v>
          </cell>
          <cell r="L42">
            <v>0</v>
          </cell>
          <cell r="M42">
            <v>0</v>
          </cell>
          <cell r="N42">
            <v>0</v>
          </cell>
          <cell r="O42">
            <v>0</v>
          </cell>
          <cell r="Q42">
            <v>1</v>
          </cell>
          <cell r="R42">
            <v>1</v>
          </cell>
          <cell r="S42">
            <v>0</v>
          </cell>
          <cell r="U42">
            <v>-506045548.02356863</v>
          </cell>
          <cell r="V42">
            <v>-272502928.26925087</v>
          </cell>
          <cell r="W42">
            <v>0</v>
          </cell>
          <cell r="Y42">
            <v>506045548.02356863</v>
          </cell>
          <cell r="Z42">
            <v>272502928.26925087</v>
          </cell>
          <cell r="AA42">
            <v>0</v>
          </cell>
          <cell r="AB42">
            <v>0</v>
          </cell>
          <cell r="AD42">
            <v>778548476.2928195</v>
          </cell>
          <cell r="AF42">
            <v>10263023.437322296</v>
          </cell>
          <cell r="AG42">
            <v>42</v>
          </cell>
          <cell r="AH42">
            <v>37968913.415223874</v>
          </cell>
          <cell r="AI42">
            <v>48231936.85254617</v>
          </cell>
          <cell r="AK42">
            <v>35366194.127961852</v>
          </cell>
          <cell r="AL42">
            <v>0</v>
          </cell>
          <cell r="AM42">
            <v>35366194.127961852</v>
          </cell>
          <cell r="AO42">
            <v>0.83710772488712615</v>
          </cell>
          <cell r="AQ42">
            <v>40375326.925534457</v>
          </cell>
          <cell r="AR42">
            <v>29605314.304374587</v>
          </cell>
          <cell r="AT42">
            <v>848529117.52272856</v>
          </cell>
          <cell r="AU42">
            <v>848529000</v>
          </cell>
        </row>
        <row r="43">
          <cell r="G43">
            <v>0</v>
          </cell>
        </row>
        <row r="44">
          <cell r="B44" t="str">
            <v>MAN</v>
          </cell>
          <cell r="C44" t="str">
            <v xml:space="preserve"> Mangaung </v>
          </cell>
          <cell r="D44">
            <v>40</v>
          </cell>
          <cell r="E44" t="str">
            <v>A</v>
          </cell>
          <cell r="F44" t="str">
            <v>A</v>
          </cell>
          <cell r="G44">
            <v>297146.70495325571</v>
          </cell>
          <cell r="H44">
            <v>0.55085322065228859</v>
          </cell>
          <cell r="I44">
            <v>155500.00845823044</v>
          </cell>
          <cell r="K44">
            <v>512401179.57465398</v>
          </cell>
          <cell r="L44">
            <v>275925403.21332556</v>
          </cell>
          <cell r="M44">
            <v>231303395.92523801</v>
          </cell>
          <cell r="N44">
            <v>346019161.00266212</v>
          </cell>
          <cell r="O44">
            <v>1365649139.7158797</v>
          </cell>
          <cell r="Q44">
            <v>1</v>
          </cell>
          <cell r="R44">
            <v>1</v>
          </cell>
          <cell r="S44">
            <v>1</v>
          </cell>
          <cell r="U44">
            <v>0</v>
          </cell>
          <cell r="V44">
            <v>0</v>
          </cell>
          <cell r="W44">
            <v>0</v>
          </cell>
          <cell r="Y44">
            <v>512401179.57465398</v>
          </cell>
          <cell r="Z44">
            <v>275925403.21332556</v>
          </cell>
          <cell r="AA44">
            <v>231303395.92523801</v>
          </cell>
          <cell r="AB44">
            <v>346019161.00266212</v>
          </cell>
          <cell r="AD44">
            <v>1365649139.7158797</v>
          </cell>
          <cell r="AF44">
            <v>10263023.437322296</v>
          </cell>
          <cell r="AG44">
            <v>101</v>
          </cell>
          <cell r="AH44">
            <v>91306196.546133608</v>
          </cell>
          <cell r="AI44">
            <v>101569219.9834559</v>
          </cell>
          <cell r="AK44">
            <v>51233676.433940403</v>
          </cell>
          <cell r="AL44">
            <v>459411104.87246662</v>
          </cell>
          <cell r="AM44">
            <v>510644781.30640703</v>
          </cell>
          <cell r="AO44">
            <v>0</v>
          </cell>
          <cell r="AQ44">
            <v>0</v>
          </cell>
          <cell r="AR44">
            <v>0</v>
          </cell>
          <cell r="AT44">
            <v>1365649139.7158797</v>
          </cell>
          <cell r="AU44">
            <v>1365649000</v>
          </cell>
        </row>
        <row r="45">
          <cell r="B45" t="str">
            <v>FS161</v>
          </cell>
          <cell r="C45" t="str">
            <v xml:space="preserve"> Letsemeng</v>
          </cell>
          <cell r="D45">
            <v>41</v>
          </cell>
          <cell r="E45" t="str">
            <v>B3</v>
          </cell>
          <cell r="F45" t="str">
            <v>B</v>
          </cell>
          <cell r="G45">
            <v>14809.553848434085</v>
          </cell>
          <cell r="H45">
            <v>0.63279811276320019</v>
          </cell>
          <cell r="I45">
            <v>8902.8848398463742</v>
          </cell>
          <cell r="K45">
            <v>29336645.951244213</v>
          </cell>
          <cell r="L45">
            <v>15797633.154832102</v>
          </cell>
          <cell r="M45">
            <v>13242877.073803723</v>
          </cell>
          <cell r="N45">
            <v>19810730.387287714</v>
          </cell>
          <cell r="O45">
            <v>78187886.567167759</v>
          </cell>
          <cell r="Q45">
            <v>1</v>
          </cell>
          <cell r="R45">
            <v>1</v>
          </cell>
          <cell r="S45">
            <v>1</v>
          </cell>
          <cell r="U45">
            <v>0</v>
          </cell>
          <cell r="V45">
            <v>0</v>
          </cell>
          <cell r="W45">
            <v>0</v>
          </cell>
          <cell r="Y45">
            <v>29336645.951244213</v>
          </cell>
          <cell r="Z45">
            <v>15797633.154832102</v>
          </cell>
          <cell r="AA45">
            <v>13242877.073803723</v>
          </cell>
          <cell r="AB45">
            <v>19810730.387287714</v>
          </cell>
          <cell r="AD45">
            <v>78187886.567167759</v>
          </cell>
          <cell r="AF45">
            <v>10263023.437322296</v>
          </cell>
          <cell r="AG45">
            <v>13</v>
          </cell>
          <cell r="AH45">
            <v>11752282.72375977</v>
          </cell>
          <cell r="AI45">
            <v>22015306.161082067</v>
          </cell>
          <cell r="AK45">
            <v>0</v>
          </cell>
          <cell r="AL45">
            <v>22896681.614718504</v>
          </cell>
          <cell r="AM45">
            <v>22896681.614718504</v>
          </cell>
          <cell r="AO45">
            <v>0.48009927673489661</v>
          </cell>
          <cell r="AQ45">
            <v>10569532.565032814</v>
          </cell>
          <cell r="AR45">
            <v>10992680.282855559</v>
          </cell>
          <cell r="AT45">
            <v>99750099.415056139</v>
          </cell>
          <cell r="AU45">
            <v>99750000</v>
          </cell>
        </row>
        <row r="46">
          <cell r="B46" t="str">
            <v>FS162</v>
          </cell>
          <cell r="C46" t="str">
            <v xml:space="preserve"> Kopanong</v>
          </cell>
          <cell r="D46">
            <v>42</v>
          </cell>
          <cell r="E46" t="str">
            <v>B3</v>
          </cell>
          <cell r="F46" t="str">
            <v>B</v>
          </cell>
          <cell r="G46">
            <v>18836.481799531826</v>
          </cell>
          <cell r="H46">
            <v>0.65287267184942332</v>
          </cell>
          <cell r="I46">
            <v>11682.932990668207</v>
          </cell>
          <cell r="K46">
            <v>38497416.846881069</v>
          </cell>
          <cell r="L46">
            <v>20730661.227136195</v>
          </cell>
          <cell r="M46">
            <v>17378147.447718184</v>
          </cell>
          <cell r="N46">
            <v>25996903.225681908</v>
          </cell>
          <cell r="O46">
            <v>102603128.74741736</v>
          </cell>
          <cell r="Q46">
            <v>1</v>
          </cell>
          <cell r="R46">
            <v>1</v>
          </cell>
          <cell r="S46">
            <v>1</v>
          </cell>
          <cell r="U46">
            <v>0</v>
          </cell>
          <cell r="V46">
            <v>0</v>
          </cell>
          <cell r="W46">
            <v>0</v>
          </cell>
          <cell r="Y46">
            <v>38497416.846881069</v>
          </cell>
          <cell r="Z46">
            <v>20730661.227136195</v>
          </cell>
          <cell r="AA46">
            <v>17378147.447718184</v>
          </cell>
          <cell r="AB46">
            <v>25996903.225681908</v>
          </cell>
          <cell r="AD46">
            <v>102603128.74741736</v>
          </cell>
          <cell r="AF46">
            <v>10263023.437322296</v>
          </cell>
          <cell r="AG46">
            <v>17</v>
          </cell>
          <cell r="AH46">
            <v>15368369.715685854</v>
          </cell>
          <cell r="AI46">
            <v>25631393.153008148</v>
          </cell>
          <cell r="AK46">
            <v>0</v>
          </cell>
          <cell r="AL46">
            <v>29122614.423048511</v>
          </cell>
          <cell r="AM46">
            <v>29122614.423048511</v>
          </cell>
          <cell r="AO46">
            <v>0.49713512186118625</v>
          </cell>
          <cell r="AQ46">
            <v>12742265.75859268</v>
          </cell>
          <cell r="AR46">
            <v>14477874.470118562</v>
          </cell>
          <cell r="AT46">
            <v>129823268.97612861</v>
          </cell>
          <cell r="AU46">
            <v>129823000</v>
          </cell>
        </row>
        <row r="47">
          <cell r="B47" t="str">
            <v>FS163</v>
          </cell>
          <cell r="C47" t="str">
            <v xml:space="preserve"> Mohokare</v>
          </cell>
          <cell r="D47">
            <v>43</v>
          </cell>
          <cell r="E47" t="str">
            <v>B3</v>
          </cell>
          <cell r="F47" t="str">
            <v>B</v>
          </cell>
          <cell r="G47">
            <v>13665.677478161469</v>
          </cell>
          <cell r="H47">
            <v>0.69752049509486835</v>
          </cell>
          <cell r="I47">
            <v>9055.4856143552806</v>
          </cell>
          <cell r="K47">
            <v>29839493.620756544</v>
          </cell>
          <cell r="L47">
            <v>16068414.041949201</v>
          </cell>
          <cell r="M47">
            <v>13469867.912676979</v>
          </cell>
          <cell r="N47">
            <v>20150298.162797589</v>
          </cell>
          <cell r="O47">
            <v>79528073.73818031</v>
          </cell>
          <cell r="Q47">
            <v>1</v>
          </cell>
          <cell r="R47">
            <v>1</v>
          </cell>
          <cell r="S47">
            <v>1</v>
          </cell>
          <cell r="U47">
            <v>0</v>
          </cell>
          <cell r="V47">
            <v>0</v>
          </cell>
          <cell r="W47">
            <v>0</v>
          </cell>
          <cell r="Y47">
            <v>29839493.620756544</v>
          </cell>
          <cell r="Z47">
            <v>16068414.041949201</v>
          </cell>
          <cell r="AA47">
            <v>13469867.912676979</v>
          </cell>
          <cell r="AB47">
            <v>20150298.162797589</v>
          </cell>
          <cell r="AD47">
            <v>79528073.73818031</v>
          </cell>
          <cell r="AF47">
            <v>10263023.437322296</v>
          </cell>
          <cell r="AG47">
            <v>13</v>
          </cell>
          <cell r="AH47">
            <v>11752282.72375977</v>
          </cell>
          <cell r="AI47">
            <v>22015306.161082067</v>
          </cell>
          <cell r="AK47">
            <v>0</v>
          </cell>
          <cell r="AL47">
            <v>21128162.905459661</v>
          </cell>
          <cell r="AM47">
            <v>21128162.905459661</v>
          </cell>
          <cell r="AO47">
            <v>0.67571370858584312</v>
          </cell>
          <cell r="AQ47">
            <v>14876044.171757525</v>
          </cell>
          <cell r="AR47">
            <v>14276589.312453991</v>
          </cell>
          <cell r="AT47">
            <v>108680707.22239183</v>
          </cell>
          <cell r="AU47">
            <v>108681000</v>
          </cell>
        </row>
        <row r="48">
          <cell r="B48" t="str">
            <v>DC16</v>
          </cell>
          <cell r="C48" t="str">
            <v xml:space="preserve"> Xhariep District Municipality</v>
          </cell>
          <cell r="D48">
            <v>44</v>
          </cell>
          <cell r="E48" t="str">
            <v>C1</v>
          </cell>
          <cell r="F48" t="str">
            <v>C</v>
          </cell>
          <cell r="G48">
            <v>47311.713126127375</v>
          </cell>
          <cell r="H48">
            <v>0</v>
          </cell>
          <cell r="I48">
            <v>0</v>
          </cell>
          <cell r="K48">
            <v>0</v>
          </cell>
          <cell r="L48">
            <v>0</v>
          </cell>
          <cell r="M48">
            <v>0</v>
          </cell>
          <cell r="N48">
            <v>0</v>
          </cell>
          <cell r="O48">
            <v>0</v>
          </cell>
          <cell r="Q48">
            <v>0</v>
          </cell>
          <cell r="R48">
            <v>0</v>
          </cell>
          <cell r="S48">
            <v>0</v>
          </cell>
          <cell r="U48">
            <v>0</v>
          </cell>
          <cell r="V48">
            <v>0</v>
          </cell>
          <cell r="W48">
            <v>0</v>
          </cell>
          <cell r="Y48">
            <v>0</v>
          </cell>
          <cell r="Z48">
            <v>0</v>
          </cell>
          <cell r="AA48">
            <v>0</v>
          </cell>
          <cell r="AB48">
            <v>0</v>
          </cell>
          <cell r="AD48">
            <v>0</v>
          </cell>
          <cell r="AF48">
            <v>10263023.437322296</v>
          </cell>
          <cell r="AG48">
            <v>16</v>
          </cell>
          <cell r="AH48">
            <v>14464347.967704333</v>
          </cell>
          <cell r="AI48">
            <v>24727371.40502663</v>
          </cell>
          <cell r="AK48">
            <v>8157428.5073116794</v>
          </cell>
          <cell r="AL48">
            <v>0</v>
          </cell>
          <cell r="AM48">
            <v>8157428.5073116794</v>
          </cell>
          <cell r="AO48">
            <v>0.75846377729685699</v>
          </cell>
          <cell r="AQ48">
            <v>18754815.518478788</v>
          </cell>
          <cell r="AR48">
            <v>6187114.0386846783</v>
          </cell>
          <cell r="AT48">
            <v>24941929.557163466</v>
          </cell>
          <cell r="AU48">
            <v>24942000</v>
          </cell>
        </row>
        <row r="49">
          <cell r="B49" t="str">
            <v>FS181</v>
          </cell>
          <cell r="C49" t="str">
            <v xml:space="preserve"> Masilonyana</v>
          </cell>
          <cell r="D49">
            <v>45</v>
          </cell>
          <cell r="E49" t="str">
            <v>B3</v>
          </cell>
          <cell r="F49" t="str">
            <v>B</v>
          </cell>
          <cell r="G49">
            <v>23749.643148957144</v>
          </cell>
          <cell r="H49">
            <v>0.68945355358310068</v>
          </cell>
          <cell r="I49">
            <v>15555.562072110091</v>
          </cell>
          <cell r="K49">
            <v>51258443.222766787</v>
          </cell>
          <cell r="L49">
            <v>27602408.382568233</v>
          </cell>
          <cell r="M49">
            <v>23138611.814104088</v>
          </cell>
          <cell r="N49">
            <v>34614290.960390456</v>
          </cell>
          <cell r="O49">
            <v>136613754.37982956</v>
          </cell>
          <cell r="Q49">
            <v>1</v>
          </cell>
          <cell r="R49">
            <v>1</v>
          </cell>
          <cell r="S49">
            <v>1</v>
          </cell>
          <cell r="U49">
            <v>0</v>
          </cell>
          <cell r="V49">
            <v>0</v>
          </cell>
          <cell r="W49">
            <v>0</v>
          </cell>
          <cell r="Y49">
            <v>51258443.222766787</v>
          </cell>
          <cell r="Z49">
            <v>27602408.382568233</v>
          </cell>
          <cell r="AA49">
            <v>23138611.814104088</v>
          </cell>
          <cell r="AB49">
            <v>34614290.960390456</v>
          </cell>
          <cell r="AD49">
            <v>136613754.37982956</v>
          </cell>
          <cell r="AF49">
            <v>10263023.437322296</v>
          </cell>
          <cell r="AG49">
            <v>19</v>
          </cell>
          <cell r="AH49">
            <v>17176413.211648896</v>
          </cell>
          <cell r="AI49">
            <v>27439436.648971193</v>
          </cell>
          <cell r="AK49">
            <v>0</v>
          </cell>
          <cell r="AL49">
            <v>36718730.571505412</v>
          </cell>
          <cell r="AM49">
            <v>36718730.571505412</v>
          </cell>
          <cell r="AO49">
            <v>0.74592812441972711</v>
          </cell>
          <cell r="AQ49">
            <v>20467847.514701005</v>
          </cell>
          <cell r="AR49">
            <v>27389533.826276328</v>
          </cell>
          <cell r="AT49">
            <v>184471135.7208069</v>
          </cell>
          <cell r="AU49">
            <v>184471000</v>
          </cell>
        </row>
        <row r="50">
          <cell r="B50" t="str">
            <v>FS182</v>
          </cell>
          <cell r="C50" t="str">
            <v xml:space="preserve"> Tokologo</v>
          </cell>
          <cell r="D50">
            <v>46</v>
          </cell>
          <cell r="E50" t="str">
            <v>B3</v>
          </cell>
          <cell r="F50" t="str">
            <v>B</v>
          </cell>
          <cell r="G50">
            <v>10247.890061757707</v>
          </cell>
          <cell r="H50">
            <v>0.69525213822348275</v>
          </cell>
          <cell r="I50">
            <v>6768.6241038304133</v>
          </cell>
          <cell r="K50">
            <v>22303863.57716348</v>
          </cell>
          <cell r="L50">
            <v>12010515.970811121</v>
          </cell>
          <cell r="M50">
            <v>10068203.574265014</v>
          </cell>
          <cell r="N50">
            <v>15061565.955984564</v>
          </cell>
          <cell r="O50">
            <v>59444149.078224182</v>
          </cell>
          <cell r="Q50">
            <v>1</v>
          </cell>
          <cell r="R50">
            <v>1</v>
          </cell>
          <cell r="S50">
            <v>1</v>
          </cell>
          <cell r="U50">
            <v>0</v>
          </cell>
          <cell r="V50">
            <v>0</v>
          </cell>
          <cell r="W50">
            <v>0</v>
          </cell>
          <cell r="Y50">
            <v>22303863.57716348</v>
          </cell>
          <cell r="Z50">
            <v>12010515.970811121</v>
          </cell>
          <cell r="AA50">
            <v>10068203.574265014</v>
          </cell>
          <cell r="AB50">
            <v>15061565.955984564</v>
          </cell>
          <cell r="AD50">
            <v>59444149.078224182</v>
          </cell>
          <cell r="AF50">
            <v>10263023.437322296</v>
          </cell>
          <cell r="AG50">
            <v>13</v>
          </cell>
          <cell r="AH50">
            <v>11752282.72375977</v>
          </cell>
          <cell r="AI50">
            <v>22015306.161082067</v>
          </cell>
          <cell r="AK50">
            <v>0</v>
          </cell>
          <cell r="AL50">
            <v>15844007.075980518</v>
          </cell>
          <cell r="AM50">
            <v>15844007.075980518</v>
          </cell>
          <cell r="AO50">
            <v>0.68799117366075824</v>
          </cell>
          <cell r="AQ50">
            <v>15146336.324263772</v>
          </cell>
          <cell r="AR50">
            <v>10900537.023693195</v>
          </cell>
          <cell r="AT50">
            <v>85491022.426181152</v>
          </cell>
          <cell r="AU50">
            <v>85491000</v>
          </cell>
        </row>
        <row r="51">
          <cell r="B51" t="str">
            <v>FS183</v>
          </cell>
          <cell r="C51" t="str">
            <v xml:space="preserve"> Tswelopele</v>
          </cell>
          <cell r="D51">
            <v>47</v>
          </cell>
          <cell r="E51" t="str">
            <v>B3</v>
          </cell>
          <cell r="F51" t="str">
            <v>B</v>
          </cell>
          <cell r="G51">
            <v>14249.115843041745</v>
          </cell>
          <cell r="H51">
            <v>0.66468873052106703</v>
          </cell>
          <cell r="I51">
            <v>8997.6653847210891</v>
          </cell>
          <cell r="K51">
            <v>29648965.310426615</v>
          </cell>
          <cell r="L51">
            <v>15965815.525499688</v>
          </cell>
          <cell r="M51">
            <v>13383861.387017153</v>
          </cell>
          <cell r="N51">
            <v>20021636.386213966</v>
          </cell>
          <cell r="O51">
            <v>79020278.609157413</v>
          </cell>
          <cell r="Q51">
            <v>1</v>
          </cell>
          <cell r="R51">
            <v>1</v>
          </cell>
          <cell r="S51">
            <v>1</v>
          </cell>
          <cell r="U51">
            <v>0</v>
          </cell>
          <cell r="V51">
            <v>0</v>
          </cell>
          <cell r="W51">
            <v>0</v>
          </cell>
          <cell r="Y51">
            <v>29648965.310426615</v>
          </cell>
          <cell r="Z51">
            <v>15965815.525499688</v>
          </cell>
          <cell r="AA51">
            <v>13383861.387017153</v>
          </cell>
          <cell r="AB51">
            <v>20021636.386213966</v>
          </cell>
          <cell r="AD51">
            <v>79020278.609157413</v>
          </cell>
          <cell r="AF51">
            <v>10263023.437322296</v>
          </cell>
          <cell r="AG51">
            <v>17</v>
          </cell>
          <cell r="AH51">
            <v>15368369.715685854</v>
          </cell>
          <cell r="AI51">
            <v>25631393.153008148</v>
          </cell>
          <cell r="AK51">
            <v>0</v>
          </cell>
          <cell r="AL51">
            <v>22030202.400990322</v>
          </cell>
          <cell r="AM51">
            <v>22030202.400990322</v>
          </cell>
          <cell r="AO51">
            <v>0.66598145991950086</v>
          </cell>
          <cell r="AQ51">
            <v>17070032.631811064</v>
          </cell>
          <cell r="AR51">
            <v>14671706.357333628</v>
          </cell>
          <cell r="AT51">
            <v>110762017.5983021</v>
          </cell>
          <cell r="AU51">
            <v>110762000</v>
          </cell>
        </row>
        <row r="52">
          <cell r="B52" t="str">
            <v>FS184</v>
          </cell>
          <cell r="C52" t="str">
            <v xml:space="preserve"> Matjhabeng</v>
          </cell>
          <cell r="D52">
            <v>48</v>
          </cell>
          <cell r="E52" t="str">
            <v>B1</v>
          </cell>
          <cell r="F52" t="str">
            <v>B</v>
          </cell>
          <cell r="G52">
            <v>161117.84905675414</v>
          </cell>
          <cell r="H52">
            <v>0.59892089360004952</v>
          </cell>
          <cell r="I52">
            <v>91672.003825389635</v>
          </cell>
          <cell r="K52">
            <v>302076143.65962833</v>
          </cell>
          <cell r="L52">
            <v>162666451.72362587</v>
          </cell>
          <cell r="M52">
            <v>136360415.70878595</v>
          </cell>
          <cell r="N52">
            <v>203988862.54475462</v>
          </cell>
          <cell r="O52">
            <v>805091873.63679469</v>
          </cell>
          <cell r="Q52">
            <v>1</v>
          </cell>
          <cell r="R52">
            <v>1</v>
          </cell>
          <cell r="S52">
            <v>1</v>
          </cell>
          <cell r="U52">
            <v>0</v>
          </cell>
          <cell r="V52">
            <v>0</v>
          </cell>
          <cell r="W52">
            <v>0</v>
          </cell>
          <cell r="Y52">
            <v>302076143.65962833</v>
          </cell>
          <cell r="Z52">
            <v>162666451.72362587</v>
          </cell>
          <cell r="AA52">
            <v>136360415.70878595</v>
          </cell>
          <cell r="AB52">
            <v>203988862.54475462</v>
          </cell>
          <cell r="AD52">
            <v>805091873.63679469</v>
          </cell>
          <cell r="AF52">
            <v>10263023.437322296</v>
          </cell>
          <cell r="AG52">
            <v>72</v>
          </cell>
          <cell r="AH52">
            <v>65089565.854669496</v>
          </cell>
          <cell r="AI52">
            <v>75352589.2919918</v>
          </cell>
          <cell r="AK52">
            <v>0</v>
          </cell>
          <cell r="AL52">
            <v>249100285.53566745</v>
          </cell>
          <cell r="AM52">
            <v>249100285.53566745</v>
          </cell>
          <cell r="AO52">
            <v>0.20936745830457215</v>
          </cell>
          <cell r="AQ52">
            <v>15776380.096732643</v>
          </cell>
          <cell r="AR52">
            <v>52153493.64554587</v>
          </cell>
          <cell r="AT52">
            <v>873021747.37907314</v>
          </cell>
          <cell r="AU52">
            <v>873022000</v>
          </cell>
        </row>
        <row r="53">
          <cell r="B53" t="str">
            <v>FS185</v>
          </cell>
          <cell r="C53" t="str">
            <v xml:space="preserve"> Nala</v>
          </cell>
          <cell r="D53">
            <v>49</v>
          </cell>
          <cell r="E53" t="str">
            <v>B3</v>
          </cell>
          <cell r="F53" t="str">
            <v>B</v>
          </cell>
          <cell r="G53">
            <v>23653</v>
          </cell>
          <cell r="H53">
            <v>0.69123900652307235</v>
          </cell>
          <cell r="I53">
            <v>15532.382410225719</v>
          </cell>
          <cell r="K53">
            <v>51182061.965881616</v>
          </cell>
          <cell r="L53">
            <v>27561277.4680737</v>
          </cell>
          <cell r="M53">
            <v>23104132.494370196</v>
          </cell>
          <cell r="N53">
            <v>34562711.495944895</v>
          </cell>
          <cell r="O53">
            <v>136410183.42427039</v>
          </cell>
          <cell r="Q53">
            <v>1</v>
          </cell>
          <cell r="R53">
            <v>1</v>
          </cell>
          <cell r="S53">
            <v>1</v>
          </cell>
          <cell r="U53">
            <v>0</v>
          </cell>
          <cell r="V53">
            <v>0</v>
          </cell>
          <cell r="W53">
            <v>0</v>
          </cell>
          <cell r="Y53">
            <v>51182061.965881616</v>
          </cell>
          <cell r="Z53">
            <v>27561277.4680737</v>
          </cell>
          <cell r="AA53">
            <v>23104132.494370196</v>
          </cell>
          <cell r="AB53">
            <v>34562711.495944895</v>
          </cell>
          <cell r="AD53">
            <v>136410183.42427039</v>
          </cell>
          <cell r="AF53">
            <v>10263023.437322296</v>
          </cell>
          <cell r="AG53">
            <v>24</v>
          </cell>
          <cell r="AH53">
            <v>21696521.9515565</v>
          </cell>
          <cell r="AI53">
            <v>31959545.388878796</v>
          </cell>
          <cell r="AK53">
            <v>0</v>
          </cell>
          <cell r="AL53">
            <v>36569313.010749556</v>
          </cell>
          <cell r="AM53">
            <v>36569313.010749556</v>
          </cell>
          <cell r="AO53">
            <v>0.61829361184083931</v>
          </cell>
          <cell r="AQ53">
            <v>19760382.751281112</v>
          </cell>
          <cell r="AR53">
            <v>22610572.623954542</v>
          </cell>
          <cell r="AT53">
            <v>178781138.79950604</v>
          </cell>
          <cell r="AU53">
            <v>178781000</v>
          </cell>
        </row>
        <row r="54">
          <cell r="B54" t="str">
            <v>DC18</v>
          </cell>
          <cell r="C54" t="str">
            <v xml:space="preserve"> Lejweleputswa District Municipality</v>
          </cell>
          <cell r="D54">
            <v>50</v>
          </cell>
          <cell r="E54" t="str">
            <v>C1</v>
          </cell>
          <cell r="F54" t="str">
            <v>C</v>
          </cell>
          <cell r="G54">
            <v>233017.49811051076</v>
          </cell>
          <cell r="H54">
            <v>0</v>
          </cell>
          <cell r="I54">
            <v>0</v>
          </cell>
          <cell r="K54">
            <v>0</v>
          </cell>
          <cell r="L54">
            <v>0</v>
          </cell>
          <cell r="M54">
            <v>0</v>
          </cell>
          <cell r="N54">
            <v>0</v>
          </cell>
          <cell r="O54">
            <v>0</v>
          </cell>
          <cell r="Q54">
            <v>0</v>
          </cell>
          <cell r="R54">
            <v>0</v>
          </cell>
          <cell r="S54">
            <v>0</v>
          </cell>
          <cell r="U54">
            <v>0</v>
          </cell>
          <cell r="V54">
            <v>0</v>
          </cell>
          <cell r="W54">
            <v>0</v>
          </cell>
          <cell r="Y54">
            <v>0</v>
          </cell>
          <cell r="Z54">
            <v>0</v>
          </cell>
          <cell r="AA54">
            <v>0</v>
          </cell>
          <cell r="AB54">
            <v>0</v>
          </cell>
          <cell r="AD54">
            <v>0</v>
          </cell>
          <cell r="AF54">
            <v>10263023.437322296</v>
          </cell>
          <cell r="AG54">
            <v>39</v>
          </cell>
          <cell r="AH54">
            <v>35256848.171279311</v>
          </cell>
          <cell r="AI54">
            <v>45519871.608601607</v>
          </cell>
          <cell r="AK54">
            <v>40176595.946161516</v>
          </cell>
          <cell r="AL54">
            <v>0</v>
          </cell>
          <cell r="AM54">
            <v>40176595.946161516</v>
          </cell>
          <cell r="AO54">
            <v>0.60128973734737368</v>
          </cell>
          <cell r="AQ54">
            <v>27370631.643622231</v>
          </cell>
          <cell r="AR54">
            <v>24157774.823979016</v>
          </cell>
          <cell r="AT54">
            <v>51528406.467601247</v>
          </cell>
          <cell r="AU54">
            <v>51528000</v>
          </cell>
        </row>
        <row r="55">
          <cell r="B55" t="str">
            <v>FS191</v>
          </cell>
          <cell r="C55" t="str">
            <v xml:space="preserve"> Setsoto</v>
          </cell>
          <cell r="D55">
            <v>51</v>
          </cell>
          <cell r="E55" t="str">
            <v>B3</v>
          </cell>
          <cell r="F55" t="str">
            <v>B</v>
          </cell>
          <cell r="G55">
            <v>39271.74309402053</v>
          </cell>
          <cell r="H55">
            <v>0.71345287342840225</v>
          </cell>
          <cell r="I55">
            <v>26617.61105722241</v>
          </cell>
          <cell r="K55">
            <v>87709932.870156214</v>
          </cell>
          <cell r="L55">
            <v>47231348.321838826</v>
          </cell>
          <cell r="M55">
            <v>39593205.749609321</v>
          </cell>
          <cell r="N55">
            <v>59229600.932075024</v>
          </cell>
          <cell r="O55">
            <v>233764087.87367937</v>
          </cell>
          <cell r="Q55">
            <v>1</v>
          </cell>
          <cell r="R55">
            <v>1</v>
          </cell>
          <cell r="S55">
            <v>1</v>
          </cell>
          <cell r="U55">
            <v>0</v>
          </cell>
          <cell r="V55">
            <v>0</v>
          </cell>
          <cell r="W55">
            <v>0</v>
          </cell>
          <cell r="Y55">
            <v>87709932.870156214</v>
          </cell>
          <cell r="Z55">
            <v>47231348.321838826</v>
          </cell>
          <cell r="AA55">
            <v>39593205.749609321</v>
          </cell>
          <cell r="AB55">
            <v>59229600.932075024</v>
          </cell>
          <cell r="AD55">
            <v>233764087.87367937</v>
          </cell>
          <cell r="AF55">
            <v>10263023.437322296</v>
          </cell>
          <cell r="AG55">
            <v>33</v>
          </cell>
          <cell r="AH55">
            <v>29832717.683390189</v>
          </cell>
          <cell r="AI55">
            <v>40095741.120712489</v>
          </cell>
          <cell r="AK55">
            <v>0</v>
          </cell>
          <cell r="AL55">
            <v>60717061.923771992</v>
          </cell>
          <cell r="AM55">
            <v>60717061.923771992</v>
          </cell>
          <cell r="AO55">
            <v>0.61614505447437096</v>
          </cell>
          <cell r="AQ55">
            <v>24704792.59701167</v>
          </cell>
          <cell r="AR55">
            <v>37410517.426546246</v>
          </cell>
          <cell r="AT55">
            <v>295879397.8972373</v>
          </cell>
          <cell r="AU55">
            <v>295879000</v>
          </cell>
        </row>
        <row r="56">
          <cell r="B56" t="str">
            <v>FS192</v>
          </cell>
          <cell r="C56" t="str">
            <v xml:space="preserve"> Dihlabeng</v>
          </cell>
          <cell r="D56">
            <v>52</v>
          </cell>
          <cell r="E56" t="str">
            <v>B2</v>
          </cell>
          <cell r="F56" t="str">
            <v>B</v>
          </cell>
          <cell r="G56">
            <v>52940.468765223181</v>
          </cell>
          <cell r="H56">
            <v>0.57878442398569652</v>
          </cell>
          <cell r="I56">
            <v>29109.062783821832</v>
          </cell>
          <cell r="K56">
            <v>95919725.372551948</v>
          </cell>
          <cell r="L56">
            <v>51652279.414155394</v>
          </cell>
          <cell r="M56">
            <v>43299194.262793496</v>
          </cell>
          <cell r="N56">
            <v>64773588.001041234</v>
          </cell>
          <cell r="O56">
            <v>255644787.05054206</v>
          </cell>
          <cell r="Q56">
            <v>1</v>
          </cell>
          <cell r="R56">
            <v>1</v>
          </cell>
          <cell r="S56">
            <v>1</v>
          </cell>
          <cell r="U56">
            <v>0</v>
          </cell>
          <cell r="V56">
            <v>0</v>
          </cell>
          <cell r="W56">
            <v>0</v>
          </cell>
          <cell r="Y56">
            <v>95919725.372551948</v>
          </cell>
          <cell r="Z56">
            <v>51652279.414155394</v>
          </cell>
          <cell r="AA56">
            <v>43299194.262793496</v>
          </cell>
          <cell r="AB56">
            <v>64773588.001041234</v>
          </cell>
          <cell r="AD56">
            <v>255644787.05054206</v>
          </cell>
          <cell r="AF56">
            <v>10263023.437322296</v>
          </cell>
          <cell r="AG56">
            <v>40</v>
          </cell>
          <cell r="AH56">
            <v>36160869.91926083</v>
          </cell>
          <cell r="AI56">
            <v>46423893.356583126</v>
          </cell>
          <cell r="AK56">
            <v>0</v>
          </cell>
          <cell r="AL56">
            <v>81849937.564421281</v>
          </cell>
          <cell r="AM56">
            <v>81849937.564421281</v>
          </cell>
          <cell r="AO56">
            <v>0.2625298683998627</v>
          </cell>
          <cell r="AQ56">
            <v>12187658.613513028</v>
          </cell>
          <cell r="AR56">
            <v>21488053.337324496</v>
          </cell>
          <cell r="AT56">
            <v>289320499.00137961</v>
          </cell>
          <cell r="AU56">
            <v>289320000</v>
          </cell>
        </row>
        <row r="57">
          <cell r="B57" t="str">
            <v>FS193</v>
          </cell>
          <cell r="C57" t="str">
            <v xml:space="preserve"> Nketoana</v>
          </cell>
          <cell r="D57">
            <v>53</v>
          </cell>
          <cell r="E57" t="str">
            <v>B3</v>
          </cell>
          <cell r="F57" t="str">
            <v>B</v>
          </cell>
          <cell r="G57">
            <v>21705.044149349807</v>
          </cell>
          <cell r="H57">
            <v>0.66218256046654611</v>
          </cell>
          <cell r="I57">
            <v>13654.066624363086</v>
          </cell>
          <cell r="K57">
            <v>44992665.361776382</v>
          </cell>
          <cell r="L57">
            <v>24228319.189069375</v>
          </cell>
          <cell r="M57">
            <v>20310172.389816813</v>
          </cell>
          <cell r="N57">
            <v>30383076.660125412</v>
          </cell>
          <cell r="O57">
            <v>119914233.60078797</v>
          </cell>
          <cell r="Q57">
            <v>1</v>
          </cell>
          <cell r="R57">
            <v>1</v>
          </cell>
          <cell r="S57">
            <v>1</v>
          </cell>
          <cell r="U57">
            <v>0</v>
          </cell>
          <cell r="V57">
            <v>0</v>
          </cell>
          <cell r="W57">
            <v>0</v>
          </cell>
          <cell r="Y57">
            <v>44992665.361776382</v>
          </cell>
          <cell r="Z57">
            <v>24228319.189069375</v>
          </cell>
          <cell r="AA57">
            <v>20310172.389816813</v>
          </cell>
          <cell r="AB57">
            <v>30383076.660125412</v>
          </cell>
          <cell r="AD57">
            <v>119914233.60078797</v>
          </cell>
          <cell r="AF57">
            <v>10263023.437322296</v>
          </cell>
          <cell r="AG57">
            <v>18</v>
          </cell>
          <cell r="AH57">
            <v>16272391.463667374</v>
          </cell>
          <cell r="AI57">
            <v>26535414.90098967</v>
          </cell>
          <cell r="AK57">
            <v>0</v>
          </cell>
          <cell r="AL57">
            <v>33557627.083655834</v>
          </cell>
          <cell r="AM57">
            <v>33557627.083655834</v>
          </cell>
          <cell r="AO57">
            <v>0.56192524928966381</v>
          </cell>
          <cell r="AQ57">
            <v>14910919.63324328</v>
          </cell>
          <cell r="AR57">
            <v>18856877.964552879</v>
          </cell>
          <cell r="AT57">
            <v>153682031.19858414</v>
          </cell>
          <cell r="AU57">
            <v>153682000</v>
          </cell>
        </row>
        <row r="58">
          <cell r="B58" t="str">
            <v>FS194</v>
          </cell>
          <cell r="C58" t="str">
            <v xml:space="preserve"> Maluti-a-Phofung</v>
          </cell>
          <cell r="D58">
            <v>54</v>
          </cell>
          <cell r="E58" t="str">
            <v>B3</v>
          </cell>
          <cell r="F58" t="str">
            <v>B</v>
          </cell>
          <cell r="G58">
            <v>119248.63949700899</v>
          </cell>
          <cell r="H58">
            <v>0.74254760635487727</v>
          </cell>
          <cell r="I58">
            <v>84120.402228600709</v>
          </cell>
          <cell r="K58">
            <v>277192224.97539318</v>
          </cell>
          <cell r="L58">
            <v>149266589.3303059</v>
          </cell>
          <cell r="M58">
            <v>125127547.54800433</v>
          </cell>
          <cell r="N58">
            <v>187185012.34143353</v>
          </cell>
          <cell r="O58">
            <v>738771374.19513702</v>
          </cell>
          <cell r="Q58">
            <v>1</v>
          </cell>
          <cell r="R58">
            <v>1</v>
          </cell>
          <cell r="S58">
            <v>1</v>
          </cell>
          <cell r="U58">
            <v>0</v>
          </cell>
          <cell r="V58">
            <v>0</v>
          </cell>
          <cell r="W58">
            <v>0</v>
          </cell>
          <cell r="Y58">
            <v>277192224.97539318</v>
          </cell>
          <cell r="Z58">
            <v>149266589.3303059</v>
          </cell>
          <cell r="AA58">
            <v>125127547.54800433</v>
          </cell>
          <cell r="AB58">
            <v>187185012.34143353</v>
          </cell>
          <cell r="AD58">
            <v>738771374.19513702</v>
          </cell>
          <cell r="AF58">
            <v>10263023.437322296</v>
          </cell>
          <cell r="AG58">
            <v>70</v>
          </cell>
          <cell r="AH58">
            <v>63281522.358706459</v>
          </cell>
          <cell r="AI58">
            <v>73544545.796028763</v>
          </cell>
          <cell r="AK58">
            <v>0</v>
          </cell>
          <cell r="AL58">
            <v>184367345.53215888</v>
          </cell>
          <cell r="AM58">
            <v>184367345.53215888</v>
          </cell>
          <cell r="AO58">
            <v>0.85910146048893088</v>
          </cell>
          <cell r="AQ58">
            <v>63182226.704363368</v>
          </cell>
          <cell r="AR58">
            <v>158390255.81314507</v>
          </cell>
          <cell r="AT58">
            <v>960343856.71264553</v>
          </cell>
          <cell r="AU58">
            <v>960344000</v>
          </cell>
        </row>
        <row r="59">
          <cell r="B59" t="str">
            <v>FS195</v>
          </cell>
          <cell r="C59" t="str">
            <v xml:space="preserve"> Phumelela</v>
          </cell>
          <cell r="D59">
            <v>55</v>
          </cell>
          <cell r="E59" t="str">
            <v>B3</v>
          </cell>
          <cell r="F59" t="str">
            <v>B</v>
          </cell>
          <cell r="G59">
            <v>15609.305188568376</v>
          </cell>
          <cell r="H59">
            <v>0.6629353469133864</v>
          </cell>
          <cell r="I59">
            <v>9830.5621427474725</v>
          </cell>
          <cell r="K59">
            <v>32393513.593787394</v>
          </cell>
          <cell r="L59">
            <v>17443740.678508498</v>
          </cell>
          <cell r="M59">
            <v>14622779.960056158</v>
          </cell>
          <cell r="N59">
            <v>21875001.156232875</v>
          </cell>
          <cell r="O59">
            <v>86335035.388584927</v>
          </cell>
          <cell r="Q59">
            <v>1</v>
          </cell>
          <cell r="R59">
            <v>1</v>
          </cell>
          <cell r="S59">
            <v>1</v>
          </cell>
          <cell r="U59">
            <v>0</v>
          </cell>
          <cell r="V59">
            <v>0</v>
          </cell>
          <cell r="W59">
            <v>0</v>
          </cell>
          <cell r="Y59">
            <v>32393513.593787394</v>
          </cell>
          <cell r="Z59">
            <v>17443740.678508498</v>
          </cell>
          <cell r="AA59">
            <v>14622779.960056158</v>
          </cell>
          <cell r="AB59">
            <v>21875001.156232875</v>
          </cell>
          <cell r="AD59">
            <v>86335035.388584927</v>
          </cell>
          <cell r="AF59">
            <v>10263023.437322296</v>
          </cell>
          <cell r="AG59">
            <v>16</v>
          </cell>
          <cell r="AH59">
            <v>14464347.967704333</v>
          </cell>
          <cell r="AI59">
            <v>24727371.40502663</v>
          </cell>
          <cell r="AK59">
            <v>0</v>
          </cell>
          <cell r="AL59">
            <v>24133157.202937219</v>
          </cell>
          <cell r="AM59">
            <v>24133157.202937219</v>
          </cell>
          <cell r="AO59">
            <v>0.59730659093083727</v>
          </cell>
          <cell r="AQ59">
            <v>14769821.916617123</v>
          </cell>
          <cell r="AR59">
            <v>14414893.85728441</v>
          </cell>
          <cell r="AT59">
            <v>115519751.16248646</v>
          </cell>
          <cell r="AU59">
            <v>115520000</v>
          </cell>
        </row>
        <row r="60">
          <cell r="B60" t="str">
            <v>FS196</v>
          </cell>
          <cell r="C60" t="str">
            <v xml:space="preserve"> Mantsopa</v>
          </cell>
          <cell r="D60">
            <v>56</v>
          </cell>
          <cell r="E60" t="str">
            <v>B3</v>
          </cell>
          <cell r="F60" t="str">
            <v>B</v>
          </cell>
          <cell r="G60">
            <v>18282.092002625177</v>
          </cell>
          <cell r="H60">
            <v>0.64614282462493577</v>
          </cell>
          <cell r="I60">
            <v>11222.200438297721</v>
          </cell>
          <cell r="K60">
            <v>36979218.194393583</v>
          </cell>
          <cell r="L60">
            <v>19913119.051114518</v>
          </cell>
          <cell r="M60">
            <v>16692816.269712351</v>
          </cell>
          <cell r="N60">
            <v>24971679.54371231</v>
          </cell>
          <cell r="O60">
            <v>98556833.058932781</v>
          </cell>
          <cell r="Q60">
            <v>1</v>
          </cell>
          <cell r="R60">
            <v>1</v>
          </cell>
          <cell r="S60">
            <v>1</v>
          </cell>
          <cell r="U60">
            <v>0</v>
          </cell>
          <cell r="V60">
            <v>0</v>
          </cell>
          <cell r="W60">
            <v>0</v>
          </cell>
          <cell r="Y60">
            <v>36979218.194393583</v>
          </cell>
          <cell r="Z60">
            <v>19913119.051114518</v>
          </cell>
          <cell r="AA60">
            <v>16692816.269712351</v>
          </cell>
          <cell r="AB60">
            <v>24971679.54371231</v>
          </cell>
          <cell r="AD60">
            <v>98556833.058932781</v>
          </cell>
          <cell r="AF60">
            <v>10263023.437322296</v>
          </cell>
          <cell r="AG60">
            <v>18</v>
          </cell>
          <cell r="AH60">
            <v>16272391.463667374</v>
          </cell>
          <cell r="AI60">
            <v>26535414.90098967</v>
          </cell>
          <cell r="AK60">
            <v>0</v>
          </cell>
          <cell r="AL60">
            <v>28265486.193519693</v>
          </cell>
          <cell r="AM60">
            <v>28265486.193519693</v>
          </cell>
          <cell r="AO60">
            <v>0.54377274141993881</v>
          </cell>
          <cell r="AQ60">
            <v>14429235.305426648</v>
          </cell>
          <cell r="AR60">
            <v>15370000.915017635</v>
          </cell>
          <cell r="AT60">
            <v>128356069.27937707</v>
          </cell>
          <cell r="AU60">
            <v>128356000</v>
          </cell>
        </row>
        <row r="61">
          <cell r="B61" t="str">
            <v>DC19</v>
          </cell>
          <cell r="C61" t="str">
            <v xml:space="preserve"> Thabo Mofutsanyana District Municipality</v>
          </cell>
          <cell r="D61">
            <v>57</v>
          </cell>
          <cell r="E61" t="str">
            <v>C1</v>
          </cell>
          <cell r="F61" t="str">
            <v>C</v>
          </cell>
          <cell r="G61">
            <v>267057.29269679607</v>
          </cell>
          <cell r="H61">
            <v>0</v>
          </cell>
          <cell r="I61">
            <v>0</v>
          </cell>
          <cell r="K61">
            <v>0</v>
          </cell>
          <cell r="L61">
            <v>0</v>
          </cell>
          <cell r="M61">
            <v>0</v>
          </cell>
          <cell r="N61">
            <v>0</v>
          </cell>
          <cell r="O61">
            <v>0</v>
          </cell>
          <cell r="Q61">
            <v>0</v>
          </cell>
          <cell r="R61">
            <v>0</v>
          </cell>
          <cell r="S61">
            <v>0</v>
          </cell>
          <cell r="U61">
            <v>0</v>
          </cell>
          <cell r="V61">
            <v>0</v>
          </cell>
          <cell r="W61">
            <v>0</v>
          </cell>
          <cell r="Y61">
            <v>0</v>
          </cell>
          <cell r="Z61">
            <v>0</v>
          </cell>
          <cell r="AA61">
            <v>0</v>
          </cell>
          <cell r="AB61">
            <v>0</v>
          </cell>
          <cell r="AD61">
            <v>0</v>
          </cell>
          <cell r="AF61">
            <v>10263023.437322296</v>
          </cell>
          <cell r="AG61">
            <v>41</v>
          </cell>
          <cell r="AH61">
            <v>37064891.667242356</v>
          </cell>
          <cell r="AI61">
            <v>47327915.104564652</v>
          </cell>
          <cell r="AK61">
            <v>46045696.26812499</v>
          </cell>
          <cell r="AL61">
            <v>0</v>
          </cell>
          <cell r="AM61">
            <v>46045696.26812499</v>
          </cell>
          <cell r="AO61">
            <v>0.77519541470497655</v>
          </cell>
          <cell r="AQ61">
            <v>36688382.776604921</v>
          </cell>
          <cell r="AR61">
            <v>35694412.613948546</v>
          </cell>
          <cell r="AT61">
            <v>72382795.390553474</v>
          </cell>
          <cell r="AU61">
            <v>72383000</v>
          </cell>
        </row>
        <row r="62">
          <cell r="B62" t="str">
            <v>FS201</v>
          </cell>
          <cell r="C62" t="str">
            <v xml:space="preserve"> Moqhaka</v>
          </cell>
          <cell r="D62">
            <v>58</v>
          </cell>
          <cell r="E62" t="str">
            <v>B2</v>
          </cell>
          <cell r="F62" t="str">
            <v>B</v>
          </cell>
          <cell r="G62">
            <v>58739.807407874781</v>
          </cell>
          <cell r="H62">
            <v>0.60559339520676758</v>
          </cell>
          <cell r="I62">
            <v>33793.817431830197</v>
          </cell>
          <cell r="K62">
            <v>111356855.12873541</v>
          </cell>
          <cell r="L62">
            <v>59965094.493869245</v>
          </cell>
          <cell r="M62">
            <v>50267680.437840551</v>
          </cell>
          <cell r="N62">
            <v>75198120.378109276</v>
          </cell>
          <cell r="O62">
            <v>296787750.43855453</v>
          </cell>
          <cell r="Q62">
            <v>1</v>
          </cell>
          <cell r="R62">
            <v>1</v>
          </cell>
          <cell r="S62">
            <v>1</v>
          </cell>
          <cell r="U62">
            <v>0</v>
          </cell>
          <cell r="V62">
            <v>0</v>
          </cell>
          <cell r="W62">
            <v>0</v>
          </cell>
          <cell r="Y62">
            <v>111356855.12873541</v>
          </cell>
          <cell r="Z62">
            <v>59965094.493869245</v>
          </cell>
          <cell r="AA62">
            <v>50267680.437840551</v>
          </cell>
          <cell r="AB62">
            <v>75198120.378109276</v>
          </cell>
          <cell r="AD62">
            <v>296787750.43855453</v>
          </cell>
          <cell r="AF62">
            <v>10263023.437322296</v>
          </cell>
          <cell r="AG62">
            <v>44</v>
          </cell>
          <cell r="AH62">
            <v>39776956.911186919</v>
          </cell>
          <cell r="AI62">
            <v>50039980.348509215</v>
          </cell>
          <cell r="AK62">
            <v>0</v>
          </cell>
          <cell r="AL62">
            <v>90816150.310308143</v>
          </cell>
          <cell r="AM62">
            <v>90816150.310308143</v>
          </cell>
          <cell r="AO62">
            <v>0.35889864724579235</v>
          </cell>
          <cell r="AQ62">
            <v>17959281.255285989</v>
          </cell>
          <cell r="AR62">
            <v>32593793.494440138</v>
          </cell>
          <cell r="AT62">
            <v>347340825.18828064</v>
          </cell>
          <cell r="AU62">
            <v>347341000</v>
          </cell>
        </row>
        <row r="63">
          <cell r="B63" t="str">
            <v>FS203</v>
          </cell>
          <cell r="C63" t="str">
            <v xml:space="preserve"> Ngwathe</v>
          </cell>
          <cell r="D63">
            <v>59</v>
          </cell>
          <cell r="E63" t="str">
            <v>B3</v>
          </cell>
          <cell r="F63" t="str">
            <v>B</v>
          </cell>
          <cell r="G63">
            <v>44634.378325013422</v>
          </cell>
          <cell r="H63">
            <v>0.68499887201018994</v>
          </cell>
          <cell r="I63">
            <v>29045.773865234751</v>
          </cell>
          <cell r="K63">
            <v>95711176.724487171</v>
          </cell>
          <cell r="L63">
            <v>51539977.038398512</v>
          </cell>
          <cell r="M63">
            <v>43205053.163132019</v>
          </cell>
          <cell r="N63">
            <v>64632757.278731987</v>
          </cell>
          <cell r="O63">
            <v>255088964.2047497</v>
          </cell>
          <cell r="Q63">
            <v>1</v>
          </cell>
          <cell r="R63">
            <v>1</v>
          </cell>
          <cell r="S63">
            <v>1</v>
          </cell>
          <cell r="U63">
            <v>0</v>
          </cell>
          <cell r="V63">
            <v>0</v>
          </cell>
          <cell r="W63">
            <v>0</v>
          </cell>
          <cell r="Y63">
            <v>95711176.724487171</v>
          </cell>
          <cell r="Z63">
            <v>51539977.038398512</v>
          </cell>
          <cell r="AA63">
            <v>43205053.163132019</v>
          </cell>
          <cell r="AB63">
            <v>64632757.278731987</v>
          </cell>
          <cell r="AD63">
            <v>255088964.2047497</v>
          </cell>
          <cell r="AF63">
            <v>10263023.437322296</v>
          </cell>
          <cell r="AG63">
            <v>37</v>
          </cell>
          <cell r="AH63">
            <v>33448804.67531627</v>
          </cell>
          <cell r="AI63">
            <v>43711828.112638563</v>
          </cell>
          <cell r="AK63">
            <v>0</v>
          </cell>
          <cell r="AL63">
            <v>69008098.423355654</v>
          </cell>
          <cell r="AM63">
            <v>69008098.423355654</v>
          </cell>
          <cell r="AO63">
            <v>0.55803485302162947</v>
          </cell>
          <cell r="AQ63">
            <v>24392723.576142993</v>
          </cell>
          <cell r="AR63">
            <v>38508924.060979411</v>
          </cell>
          <cell r="AT63">
            <v>317990611.8418721</v>
          </cell>
          <cell r="AU63">
            <v>317991000</v>
          </cell>
        </row>
        <row r="64">
          <cell r="B64" t="str">
            <v>FS204</v>
          </cell>
          <cell r="C64" t="str">
            <v xml:space="preserve"> Metsimaholo</v>
          </cell>
          <cell r="D64">
            <v>60</v>
          </cell>
          <cell r="E64" t="str">
            <v>B2</v>
          </cell>
          <cell r="F64" t="str">
            <v>B</v>
          </cell>
          <cell r="G64">
            <v>72798.360286978335</v>
          </cell>
          <cell r="H64">
            <v>0.53977695434931439</v>
          </cell>
          <cell r="I64">
            <v>37330.133337462779</v>
          </cell>
          <cell r="K64">
            <v>123009667.62283555</v>
          </cell>
          <cell r="L64">
            <v>66240074.166384637</v>
          </cell>
          <cell r="M64">
            <v>55527885.15517319</v>
          </cell>
          <cell r="N64">
            <v>83067142.861384824</v>
          </cell>
          <cell r="O64">
            <v>327844769.80577821</v>
          </cell>
          <cell r="Q64">
            <v>1</v>
          </cell>
          <cell r="R64">
            <v>1</v>
          </cell>
          <cell r="S64">
            <v>1</v>
          </cell>
          <cell r="U64">
            <v>0</v>
          </cell>
          <cell r="V64">
            <v>0</v>
          </cell>
          <cell r="W64">
            <v>0</v>
          </cell>
          <cell r="Y64">
            <v>123009667.62283555</v>
          </cell>
          <cell r="Z64">
            <v>66240074.166384637</v>
          </cell>
          <cell r="AA64">
            <v>55527885.15517319</v>
          </cell>
          <cell r="AB64">
            <v>83067142.861384824</v>
          </cell>
          <cell r="AD64">
            <v>327844769.80577821</v>
          </cell>
          <cell r="AF64">
            <v>10263023.437322296</v>
          </cell>
          <cell r="AG64">
            <v>46</v>
          </cell>
          <cell r="AH64">
            <v>41585000.407149956</v>
          </cell>
          <cell r="AI64">
            <v>51848023.844472252</v>
          </cell>
          <cell r="AK64">
            <v>0</v>
          </cell>
          <cell r="AL64">
            <v>112551728.0684831</v>
          </cell>
          <cell r="AM64">
            <v>112551728.0684831</v>
          </cell>
          <cell r="AO64">
            <v>0.15262110297690223</v>
          </cell>
          <cell r="AQ64">
            <v>7913102.5863160817</v>
          </cell>
          <cell r="AR64">
            <v>17177768.879768256</v>
          </cell>
          <cell r="AT64">
            <v>352935641.27186257</v>
          </cell>
          <cell r="AU64">
            <v>352936000</v>
          </cell>
        </row>
        <row r="65">
          <cell r="B65" t="str">
            <v>FS205</v>
          </cell>
          <cell r="C65" t="str">
            <v xml:space="preserve"> Mafube</v>
          </cell>
          <cell r="D65">
            <v>61</v>
          </cell>
          <cell r="E65" t="str">
            <v>B3</v>
          </cell>
          <cell r="F65" t="str">
            <v>B</v>
          </cell>
          <cell r="G65">
            <v>20567.436773972255</v>
          </cell>
          <cell r="H65">
            <v>0.66776528975179783</v>
          </cell>
          <cell r="I65">
            <v>13047.509357982197</v>
          </cell>
          <cell r="K65">
            <v>42993947.407644369</v>
          </cell>
          <cell r="L65">
            <v>23152019.837336056</v>
          </cell>
          <cell r="M65">
            <v>19407929.638011981</v>
          </cell>
          <cell r="N65">
            <v>29033363.316093281</v>
          </cell>
          <cell r="O65">
            <v>114587260.19908568</v>
          </cell>
          <cell r="Q65">
            <v>1</v>
          </cell>
          <cell r="R65">
            <v>1</v>
          </cell>
          <cell r="S65">
            <v>1</v>
          </cell>
          <cell r="U65">
            <v>0</v>
          </cell>
          <cell r="V65">
            <v>0</v>
          </cell>
          <cell r="W65">
            <v>0</v>
          </cell>
          <cell r="Y65">
            <v>42993947.407644369</v>
          </cell>
          <cell r="Z65">
            <v>23152019.837336056</v>
          </cell>
          <cell r="AA65">
            <v>19407929.638011981</v>
          </cell>
          <cell r="AB65">
            <v>29033363.316093281</v>
          </cell>
          <cell r="AD65">
            <v>114587260.19908568</v>
          </cell>
          <cell r="AF65">
            <v>10263023.437322296</v>
          </cell>
          <cell r="AG65">
            <v>17</v>
          </cell>
          <cell r="AH65">
            <v>15368369.715685854</v>
          </cell>
          <cell r="AI65">
            <v>25631393.153008148</v>
          </cell>
          <cell r="AK65">
            <v>0</v>
          </cell>
          <cell r="AL65">
            <v>31798800.710953895</v>
          </cell>
          <cell r="AM65">
            <v>31798800.710953895</v>
          </cell>
          <cell r="AO65">
            <v>0.61984703488281268</v>
          </cell>
          <cell r="AQ65">
            <v>15887543.045807727</v>
          </cell>
          <cell r="AR65">
            <v>19710392.333514247</v>
          </cell>
          <cell r="AT65">
            <v>150185195.57840765</v>
          </cell>
          <cell r="AU65">
            <v>150185000</v>
          </cell>
        </row>
        <row r="66">
          <cell r="B66" t="str">
            <v>DC20</v>
          </cell>
          <cell r="C66" t="str">
            <v xml:space="preserve"> Fezile Dabi District Municipality</v>
          </cell>
          <cell r="D66">
            <v>62</v>
          </cell>
          <cell r="E66" t="str">
            <v>C1</v>
          </cell>
          <cell r="F66" t="str">
            <v>C</v>
          </cell>
          <cell r="G66">
            <v>196739.9827938388</v>
          </cell>
          <cell r="H66">
            <v>0</v>
          </cell>
          <cell r="I66">
            <v>0</v>
          </cell>
          <cell r="K66">
            <v>0</v>
          </cell>
          <cell r="L66">
            <v>0</v>
          </cell>
          <cell r="M66">
            <v>0</v>
          </cell>
          <cell r="N66">
            <v>0</v>
          </cell>
          <cell r="O66">
            <v>0</v>
          </cell>
          <cell r="Q66">
            <v>0</v>
          </cell>
          <cell r="R66">
            <v>0</v>
          </cell>
          <cell r="S66">
            <v>0</v>
          </cell>
          <cell r="U66">
            <v>0</v>
          </cell>
          <cell r="V66">
            <v>0</v>
          </cell>
          <cell r="W66">
            <v>0</v>
          </cell>
          <cell r="Y66">
            <v>0</v>
          </cell>
          <cell r="Z66">
            <v>0</v>
          </cell>
          <cell r="AA66">
            <v>0</v>
          </cell>
          <cell r="AB66">
            <v>0</v>
          </cell>
          <cell r="AD66">
            <v>0</v>
          </cell>
          <cell r="AF66">
            <v>10263023.437322296</v>
          </cell>
          <cell r="AG66">
            <v>32</v>
          </cell>
          <cell r="AH66">
            <v>28928695.935408667</v>
          </cell>
          <cell r="AI66">
            <v>39191719.372730963</v>
          </cell>
          <cell r="AK66">
            <v>33921670.515122093</v>
          </cell>
          <cell r="AL66">
            <v>0</v>
          </cell>
          <cell r="AM66">
            <v>33921670.515122093</v>
          </cell>
          <cell r="AO66">
            <v>0.19333104457031636</v>
          </cell>
          <cell r="AQ66">
            <v>7576976.044836781</v>
          </cell>
          <cell r="AR66">
            <v>6558111.9942586552</v>
          </cell>
          <cell r="AT66">
            <v>14135088.039095435</v>
          </cell>
          <cell r="AU66">
            <v>14135000</v>
          </cell>
        </row>
        <row r="67">
          <cell r="G67">
            <v>0</v>
          </cell>
        </row>
        <row r="68">
          <cell r="B68" t="str">
            <v>EKU</v>
          </cell>
          <cell r="C68" t="str">
            <v xml:space="preserve"> City of Ekurhuleni</v>
          </cell>
          <cell r="D68">
            <v>63</v>
          </cell>
          <cell r="E68" t="str">
            <v>A</v>
          </cell>
          <cell r="F68" t="str">
            <v>A</v>
          </cell>
          <cell r="G68">
            <v>1550737.8377298112</v>
          </cell>
          <cell r="H68">
            <v>0.52444241545903802</v>
          </cell>
          <cell r="I68">
            <v>772609.06249461055</v>
          </cell>
          <cell r="K68">
            <v>2545889218.2545872</v>
          </cell>
          <cell r="L68">
            <v>1370948266.8765175</v>
          </cell>
          <cell r="M68">
            <v>1149241737.3444786</v>
          </cell>
          <cell r="N68">
            <v>1719212379.7166815</v>
          </cell>
          <cell r="O68">
            <v>6785291602.1922646</v>
          </cell>
          <cell r="Q68">
            <v>1</v>
          </cell>
          <cell r="R68">
            <v>1</v>
          </cell>
          <cell r="S68">
            <v>1</v>
          </cell>
          <cell r="U68">
            <v>0</v>
          </cell>
          <cell r="V68">
            <v>0</v>
          </cell>
          <cell r="W68">
            <v>0</v>
          </cell>
          <cell r="Y68">
            <v>2545889218.2545872</v>
          </cell>
          <cell r="Z68">
            <v>1370948266.8765175</v>
          </cell>
          <cell r="AA68">
            <v>1149241737.3444786</v>
          </cell>
          <cell r="AB68">
            <v>1719212379.7166815</v>
          </cell>
          <cell r="AD68">
            <v>6785291602.1922646</v>
          </cell>
          <cell r="AF68">
            <v>10263023.437322296</v>
          </cell>
          <cell r="AG68">
            <v>224</v>
          </cell>
          <cell r="AH68">
            <v>202500871.54786068</v>
          </cell>
          <cell r="AI68">
            <v>212763894.98518297</v>
          </cell>
          <cell r="AK68">
            <v>267376347.39922771</v>
          </cell>
          <cell r="AL68">
            <v>2397557070.3739238</v>
          </cell>
          <cell r="AM68">
            <v>2664933417.7731514</v>
          </cell>
          <cell r="AO68">
            <v>0</v>
          </cell>
          <cell r="AQ68">
            <v>0</v>
          </cell>
          <cell r="AR68">
            <v>0</v>
          </cell>
          <cell r="AT68">
            <v>6785291602.1922646</v>
          </cell>
          <cell r="AU68">
            <v>6785292000</v>
          </cell>
        </row>
        <row r="69">
          <cell r="B69" t="str">
            <v>JHB</v>
          </cell>
          <cell r="C69" t="str">
            <v xml:space="preserve"> City of Johannesburg</v>
          </cell>
          <cell r="D69">
            <v>64</v>
          </cell>
          <cell r="E69" t="str">
            <v>A</v>
          </cell>
          <cell r="F69" t="str">
            <v>A</v>
          </cell>
          <cell r="G69">
            <v>2252623.0139968279</v>
          </cell>
          <cell r="H69">
            <v>0.49390689862174819</v>
          </cell>
          <cell r="I69">
            <v>1056956.7442767906</v>
          </cell>
          <cell r="K69">
            <v>3482867222.3017359</v>
          </cell>
          <cell r="L69">
            <v>1875506109.1971345</v>
          </cell>
          <cell r="M69">
            <v>1572203672.0208626</v>
          </cell>
          <cell r="N69">
            <v>2351943832.6525879</v>
          </cell>
          <cell r="O69">
            <v>9282520836.1723213</v>
          </cell>
          <cell r="Q69">
            <v>1</v>
          </cell>
          <cell r="R69">
            <v>1</v>
          </cell>
          <cell r="S69">
            <v>1</v>
          </cell>
          <cell r="U69">
            <v>0</v>
          </cell>
          <cell r="V69">
            <v>0</v>
          </cell>
          <cell r="W69">
            <v>0</v>
          </cell>
          <cell r="Y69">
            <v>3482867222.3017359</v>
          </cell>
          <cell r="Z69">
            <v>1875506109.1971345</v>
          </cell>
          <cell r="AA69">
            <v>1572203672.0208626</v>
          </cell>
          <cell r="AB69">
            <v>2351943832.6525879</v>
          </cell>
          <cell r="AD69">
            <v>9282520836.1723213</v>
          </cell>
          <cell r="AF69">
            <v>10263023.437322296</v>
          </cell>
          <cell r="AG69">
            <v>270</v>
          </cell>
          <cell r="AH69">
            <v>244085871.95501062</v>
          </cell>
          <cell r="AI69">
            <v>254348895.39233291</v>
          </cell>
          <cell r="AK69">
            <v>388394542.84009749</v>
          </cell>
          <cell r="AL69">
            <v>3482724225.0060492</v>
          </cell>
          <cell r="AM69">
            <v>3871118767.8461466</v>
          </cell>
          <cell r="AO69">
            <v>0</v>
          </cell>
          <cell r="AQ69">
            <v>0</v>
          </cell>
          <cell r="AR69">
            <v>0</v>
          </cell>
          <cell r="AT69">
            <v>9282520836.1723213</v>
          </cell>
          <cell r="AU69">
            <v>9282521000</v>
          </cell>
        </row>
        <row r="70">
          <cell r="B70" t="str">
            <v>TSH</v>
          </cell>
          <cell r="C70" t="str">
            <v xml:space="preserve"> City of Tshwane</v>
          </cell>
          <cell r="D70">
            <v>65</v>
          </cell>
          <cell r="E70" t="str">
            <v>A</v>
          </cell>
          <cell r="F70" t="str">
            <v>A</v>
          </cell>
          <cell r="G70">
            <v>1389996.3242369795</v>
          </cell>
          <cell r="H70">
            <v>0.45320836153224875</v>
          </cell>
          <cell r="I70">
            <v>598460.05881112535</v>
          </cell>
          <cell r="K70">
            <v>1972036163.2360201</v>
          </cell>
          <cell r="L70">
            <v>1061931344.3888762</v>
          </cell>
          <cell r="M70">
            <v>890198304.81754696</v>
          </cell>
          <cell r="N70">
            <v>1331695409.5153875</v>
          </cell>
          <cell r="O70">
            <v>5255861221.9578304</v>
          </cell>
          <cell r="Q70">
            <v>1</v>
          </cell>
          <cell r="R70">
            <v>1</v>
          </cell>
          <cell r="S70">
            <v>1</v>
          </cell>
          <cell r="U70">
            <v>0</v>
          </cell>
          <cell r="V70">
            <v>0</v>
          </cell>
          <cell r="W70">
            <v>0</v>
          </cell>
          <cell r="Y70">
            <v>1972036163.2360201</v>
          </cell>
          <cell r="Z70">
            <v>1061931344.3888762</v>
          </cell>
          <cell r="AA70">
            <v>890198304.81754696</v>
          </cell>
          <cell r="AB70">
            <v>1331695409.5153875</v>
          </cell>
          <cell r="AD70">
            <v>5255861221.9578304</v>
          </cell>
          <cell r="AF70">
            <v>10263023.437322296</v>
          </cell>
          <cell r="AG70">
            <v>214</v>
          </cell>
          <cell r="AH70">
            <v>193460654.06804547</v>
          </cell>
          <cell r="AI70">
            <v>203723677.50536776</v>
          </cell>
          <cell r="AK70">
            <v>239661489.5377242</v>
          </cell>
          <cell r="AL70">
            <v>2149038627.8617272</v>
          </cell>
          <cell r="AM70">
            <v>2388700117.3994513</v>
          </cell>
          <cell r="AO70">
            <v>0</v>
          </cell>
          <cell r="AQ70">
            <v>0</v>
          </cell>
          <cell r="AR70">
            <v>0</v>
          </cell>
          <cell r="AT70">
            <v>5255861221.9578304</v>
          </cell>
          <cell r="AU70">
            <v>5255861000</v>
          </cell>
        </row>
        <row r="71">
          <cell r="B71" t="str">
            <v>GT421</v>
          </cell>
          <cell r="C71" t="str">
            <v xml:space="preserve"> Emfuleni</v>
          </cell>
          <cell r="D71">
            <v>66</v>
          </cell>
          <cell r="E71" t="str">
            <v>B1</v>
          </cell>
          <cell r="F71" t="str">
            <v>B</v>
          </cell>
          <cell r="G71">
            <v>277896.22106791515</v>
          </cell>
          <cell r="H71">
            <v>0.58195139385378447</v>
          </cell>
          <cell r="I71">
            <v>153635.98853731403</v>
          </cell>
          <cell r="K71">
            <v>506258890.47963578</v>
          </cell>
          <cell r="L71">
            <v>272617812.08599329</v>
          </cell>
          <cell r="M71">
            <v>228530700.6562466</v>
          </cell>
          <cell r="N71">
            <v>341871337.37536627</v>
          </cell>
          <cell r="O71">
            <v>1349278740.5972419</v>
          </cell>
          <cell r="Q71">
            <v>1</v>
          </cell>
          <cell r="R71">
            <v>1</v>
          </cell>
          <cell r="S71">
            <v>1</v>
          </cell>
          <cell r="U71">
            <v>0</v>
          </cell>
          <cell r="V71">
            <v>0</v>
          </cell>
          <cell r="W71">
            <v>0</v>
          </cell>
          <cell r="Y71">
            <v>506258890.47963578</v>
          </cell>
          <cell r="Z71">
            <v>272617812.08599329</v>
          </cell>
          <cell r="AA71">
            <v>228530700.6562466</v>
          </cell>
          <cell r="AB71">
            <v>341871337.37536627</v>
          </cell>
          <cell r="AD71">
            <v>1349278740.5972419</v>
          </cell>
          <cell r="AF71">
            <v>10263023.437322296</v>
          </cell>
          <cell r="AG71">
            <v>90</v>
          </cell>
          <cell r="AH71">
            <v>81361957.318336874</v>
          </cell>
          <cell r="AI71">
            <v>91624980.755659163</v>
          </cell>
          <cell r="AK71">
            <v>0</v>
          </cell>
          <cell r="AL71">
            <v>429648412.1564725</v>
          </cell>
          <cell r="AM71">
            <v>429648412.1564725</v>
          </cell>
          <cell r="AO71">
            <v>7.2091887140214528E-2</v>
          </cell>
          <cell r="AQ71">
            <v>6605417.7718613083</v>
          </cell>
          <cell r="AR71">
            <v>30974164.839156792</v>
          </cell>
          <cell r="AT71">
            <v>1386858323.2082601</v>
          </cell>
          <cell r="AU71">
            <v>1386858000</v>
          </cell>
        </row>
        <row r="72">
          <cell r="B72" t="str">
            <v>GT422</v>
          </cell>
          <cell r="C72" t="str">
            <v xml:space="preserve"> Midvaal</v>
          </cell>
          <cell r="D72">
            <v>67</v>
          </cell>
          <cell r="E72" t="str">
            <v>B2</v>
          </cell>
          <cell r="F72" t="str">
            <v>B</v>
          </cell>
          <cell r="G72">
            <v>47087.063046328207</v>
          </cell>
          <cell r="H72">
            <v>0.51548396779614591</v>
          </cell>
          <cell r="I72">
            <v>23058.994786439114</v>
          </cell>
          <cell r="K72">
            <v>75983636.563923419</v>
          </cell>
          <cell r="L72">
            <v>40916797.993945189</v>
          </cell>
          <cell r="M72">
            <v>34299829.650224194</v>
          </cell>
          <cell r="N72">
            <v>51310955.598511472</v>
          </cell>
          <cell r="O72">
            <v>202511219.80660427</v>
          </cell>
          <cell r="Q72">
            <v>1</v>
          </cell>
          <cell r="R72">
            <v>1</v>
          </cell>
          <cell r="S72">
            <v>1</v>
          </cell>
          <cell r="U72">
            <v>0</v>
          </cell>
          <cell r="V72">
            <v>0</v>
          </cell>
          <cell r="W72">
            <v>0</v>
          </cell>
          <cell r="Y72">
            <v>75983636.563923419</v>
          </cell>
          <cell r="Z72">
            <v>40916797.993945189</v>
          </cell>
          <cell r="AA72">
            <v>34299829.650224194</v>
          </cell>
          <cell r="AB72">
            <v>51310955.598511472</v>
          </cell>
          <cell r="AD72">
            <v>202511219.80660427</v>
          </cell>
          <cell r="AF72">
            <v>10263023.437322296</v>
          </cell>
          <cell r="AG72">
            <v>30</v>
          </cell>
          <cell r="AH72">
            <v>27120652.439445626</v>
          </cell>
          <cell r="AI72">
            <v>37383675.876767918</v>
          </cell>
          <cell r="AK72">
            <v>0</v>
          </cell>
          <cell r="AL72">
            <v>72800133.061263889</v>
          </cell>
          <cell r="AM72">
            <v>72800133.061263889</v>
          </cell>
          <cell r="AO72">
            <v>0</v>
          </cell>
          <cell r="AQ72">
            <v>0</v>
          </cell>
          <cell r="AR72">
            <v>0</v>
          </cell>
          <cell r="AT72">
            <v>202511219.80660427</v>
          </cell>
          <cell r="AU72">
            <v>202511000</v>
          </cell>
        </row>
        <row r="73">
          <cell r="B73" t="str">
            <v>GT423</v>
          </cell>
          <cell r="C73" t="str">
            <v xml:space="preserve"> Lesedi</v>
          </cell>
          <cell r="D73">
            <v>68</v>
          </cell>
          <cell r="E73" t="str">
            <v>B3</v>
          </cell>
          <cell r="F73" t="str">
            <v>B</v>
          </cell>
          <cell r="G73">
            <v>50120.211346903154</v>
          </cell>
          <cell r="H73">
            <v>0.55040509399163762</v>
          </cell>
          <cell r="I73">
            <v>26207.098655409322</v>
          </cell>
          <cell r="K73">
            <v>86357218.867085576</v>
          </cell>
          <cell r="L73">
            <v>46502918.779503629</v>
          </cell>
          <cell r="M73">
            <v>38982576.119744718</v>
          </cell>
          <cell r="N73">
            <v>58316127.304228194</v>
          </cell>
          <cell r="O73">
            <v>230158841.07056212</v>
          </cell>
          <cell r="Q73">
            <v>1</v>
          </cell>
          <cell r="R73">
            <v>1</v>
          </cell>
          <cell r="S73">
            <v>1</v>
          </cell>
          <cell r="U73">
            <v>0</v>
          </cell>
          <cell r="V73">
            <v>0</v>
          </cell>
          <cell r="W73">
            <v>0</v>
          </cell>
          <cell r="Y73">
            <v>86357218.867085576</v>
          </cell>
          <cell r="Z73">
            <v>46502918.779503629</v>
          </cell>
          <cell r="AA73">
            <v>38982576.119744718</v>
          </cell>
          <cell r="AB73">
            <v>58316127.304228194</v>
          </cell>
          <cell r="AD73">
            <v>230158841.07056212</v>
          </cell>
          <cell r="AF73">
            <v>10263023.437322296</v>
          </cell>
          <cell r="AG73">
            <v>26</v>
          </cell>
          <cell r="AH73">
            <v>23504565.447519541</v>
          </cell>
          <cell r="AI73">
            <v>33767588.884841837</v>
          </cell>
          <cell r="AK73">
            <v>0</v>
          </cell>
          <cell r="AL73">
            <v>77489607.952894896</v>
          </cell>
          <cell r="AM73">
            <v>77489607.952894896</v>
          </cell>
          <cell r="AO73">
            <v>0.1901048371572186</v>
          </cell>
          <cell r="AQ73">
            <v>6419381.9861447625</v>
          </cell>
          <cell r="AR73">
            <v>14731149.301261796</v>
          </cell>
          <cell r="AT73">
            <v>251309372.35796869</v>
          </cell>
          <cell r="AU73">
            <v>251309000</v>
          </cell>
        </row>
        <row r="74">
          <cell r="B74" t="str">
            <v>DC42</v>
          </cell>
          <cell r="C74" t="str">
            <v xml:space="preserve"> Sedibeng District Municipality</v>
          </cell>
          <cell r="D74">
            <v>69</v>
          </cell>
          <cell r="E74" t="str">
            <v>C1</v>
          </cell>
          <cell r="F74" t="str">
            <v>C</v>
          </cell>
          <cell r="G74">
            <v>375103.49546114652</v>
          </cell>
          <cell r="H74">
            <v>0</v>
          </cell>
          <cell r="I74">
            <v>0</v>
          </cell>
          <cell r="K74">
            <v>0</v>
          </cell>
          <cell r="L74">
            <v>0</v>
          </cell>
          <cell r="M74">
            <v>0</v>
          </cell>
          <cell r="N74">
            <v>0</v>
          </cell>
          <cell r="O74">
            <v>0</v>
          </cell>
          <cell r="Q74">
            <v>0</v>
          </cell>
          <cell r="R74">
            <v>0</v>
          </cell>
          <cell r="S74">
            <v>0</v>
          </cell>
          <cell r="U74">
            <v>0</v>
          </cell>
          <cell r="V74">
            <v>0</v>
          </cell>
          <cell r="W74">
            <v>0</v>
          </cell>
          <cell r="Y74">
            <v>0</v>
          </cell>
          <cell r="Z74">
            <v>0</v>
          </cell>
          <cell r="AA74">
            <v>0</v>
          </cell>
          <cell r="AB74">
            <v>0</v>
          </cell>
          <cell r="AD74">
            <v>0</v>
          </cell>
          <cell r="AF74">
            <v>10263023.437322296</v>
          </cell>
          <cell r="AG74">
            <v>49</v>
          </cell>
          <cell r="AH74">
            <v>44297065.651094519</v>
          </cell>
          <cell r="AI74">
            <v>54560089.088416815</v>
          </cell>
          <cell r="AK74">
            <v>64674892.217699654</v>
          </cell>
          <cell r="AL74">
            <v>0</v>
          </cell>
          <cell r="AM74">
            <v>64674892.217699654</v>
          </cell>
          <cell r="AO74">
            <v>0.26855309203038924</v>
          </cell>
          <cell r="AQ74">
            <v>14652280.626147836</v>
          </cell>
          <cell r="AR74">
            <v>17368642.281795401</v>
          </cell>
          <cell r="AT74">
            <v>32020922.907943238</v>
          </cell>
          <cell r="AU74">
            <v>32021000</v>
          </cell>
        </row>
        <row r="75">
          <cell r="B75" t="str">
            <v>GT481</v>
          </cell>
          <cell r="C75" t="str">
            <v xml:space="preserve"> Mogale City</v>
          </cell>
          <cell r="D75">
            <v>70</v>
          </cell>
          <cell r="E75" t="str">
            <v>B1</v>
          </cell>
          <cell r="F75" t="str">
            <v>B</v>
          </cell>
          <cell r="G75">
            <v>175092.34060321286</v>
          </cell>
          <cell r="H75">
            <v>0.54364345068485187</v>
          </cell>
          <cell r="I75">
            <v>90428.414022317127</v>
          </cell>
          <cell r="K75">
            <v>297978286.12045962</v>
          </cell>
          <cell r="L75">
            <v>160459776.48774037</v>
          </cell>
          <cell r="M75">
            <v>134510598.80240336</v>
          </cell>
          <cell r="N75">
            <v>201221622.1789369</v>
          </cell>
          <cell r="O75">
            <v>794170283.58954024</v>
          </cell>
          <cell r="Q75">
            <v>1</v>
          </cell>
          <cell r="R75">
            <v>1</v>
          </cell>
          <cell r="S75">
            <v>1</v>
          </cell>
          <cell r="U75">
            <v>0</v>
          </cell>
          <cell r="V75">
            <v>0</v>
          </cell>
          <cell r="W75">
            <v>0</v>
          </cell>
          <cell r="Y75">
            <v>297978286.12045962</v>
          </cell>
          <cell r="Z75">
            <v>160459776.48774037</v>
          </cell>
          <cell r="AA75">
            <v>134510598.80240336</v>
          </cell>
          <cell r="AB75">
            <v>201221622.1789369</v>
          </cell>
          <cell r="AD75">
            <v>794170283.58954024</v>
          </cell>
          <cell r="AF75">
            <v>10263023.437322296</v>
          </cell>
          <cell r="AG75">
            <v>77</v>
          </cell>
          <cell r="AH75">
            <v>69609674.594577104</v>
          </cell>
          <cell r="AI75">
            <v>79872698.031899393</v>
          </cell>
          <cell r="AK75">
            <v>0</v>
          </cell>
          <cell r="AL75">
            <v>270705898.16529256</v>
          </cell>
          <cell r="AM75">
            <v>270705898.16529256</v>
          </cell>
          <cell r="AO75">
            <v>0</v>
          </cell>
          <cell r="AQ75">
            <v>0</v>
          </cell>
          <cell r="AR75">
            <v>0</v>
          </cell>
          <cell r="AT75">
            <v>794170283.58954024</v>
          </cell>
          <cell r="AU75">
            <v>794170000</v>
          </cell>
        </row>
        <row r="76">
          <cell r="B76" t="str">
            <v>GT484</v>
          </cell>
          <cell r="C76" t="str">
            <v xml:space="preserve"> Merafong City</v>
          </cell>
          <cell r="D76">
            <v>71</v>
          </cell>
          <cell r="E76" t="str">
            <v>B2</v>
          </cell>
          <cell r="F76" t="str">
            <v>B</v>
          </cell>
          <cell r="G76">
            <v>88927.146766028833</v>
          </cell>
          <cell r="H76">
            <v>0.48206066686540011</v>
          </cell>
          <cell r="I76">
            <v>40724.865688845704</v>
          </cell>
          <cell r="K76">
            <v>134195936.21815909</v>
          </cell>
          <cell r="L76">
            <v>72263822.34584704</v>
          </cell>
          <cell r="M76">
            <v>60577486.945664793</v>
          </cell>
          <cell r="N76">
            <v>90621113.126085103</v>
          </cell>
          <cell r="O76">
            <v>357658358.63575602</v>
          </cell>
          <cell r="Q76">
            <v>1</v>
          </cell>
          <cell r="R76">
            <v>1</v>
          </cell>
          <cell r="S76">
            <v>1</v>
          </cell>
          <cell r="U76">
            <v>0</v>
          </cell>
          <cell r="V76">
            <v>0</v>
          </cell>
          <cell r="W76">
            <v>0</v>
          </cell>
          <cell r="Y76">
            <v>134195936.21815909</v>
          </cell>
          <cell r="Z76">
            <v>72263822.34584704</v>
          </cell>
          <cell r="AA76">
            <v>60577486.945664793</v>
          </cell>
          <cell r="AB76">
            <v>90621113.126085103</v>
          </cell>
          <cell r="AD76">
            <v>357658358.63575602</v>
          </cell>
          <cell r="AF76">
            <v>10263023.437322296</v>
          </cell>
          <cell r="AG76">
            <v>55</v>
          </cell>
          <cell r="AH76">
            <v>49721196.138983645</v>
          </cell>
          <cell r="AI76">
            <v>59984219.576305941</v>
          </cell>
          <cell r="AK76">
            <v>0</v>
          </cell>
          <cell r="AL76">
            <v>137488042.33035022</v>
          </cell>
          <cell r="AM76">
            <v>137488042.33035022</v>
          </cell>
          <cell r="AO76">
            <v>6.2221374891609504E-2</v>
          </cell>
          <cell r="AQ76">
            <v>3732300.6138379537</v>
          </cell>
          <cell r="AR76">
            <v>8554695.024950197</v>
          </cell>
          <cell r="AT76">
            <v>369945354.27454418</v>
          </cell>
          <cell r="AU76">
            <v>369945000</v>
          </cell>
        </row>
        <row r="77">
          <cell r="B77" t="str">
            <v>GT485</v>
          </cell>
          <cell r="C77" t="str">
            <v xml:space="preserve"> Rand West City</v>
          </cell>
          <cell r="D77">
            <v>72</v>
          </cell>
          <cell r="E77" t="str">
            <v>B2</v>
          </cell>
          <cell r="F77" t="str">
            <v>B</v>
          </cell>
          <cell r="G77">
            <v>119289.573438356</v>
          </cell>
          <cell r="H77">
            <v>0.54537071570836759</v>
          </cell>
          <cell r="I77">
            <v>61804.188040490983</v>
          </cell>
          <cell r="K77">
            <v>203656187.34424657</v>
          </cell>
          <cell r="L77">
            <v>109667810.78938296</v>
          </cell>
          <cell r="M77">
            <v>91932590.344569206</v>
          </cell>
          <cell r="N77">
            <v>137526894.72017547</v>
          </cell>
          <cell r="O77">
            <v>542783483.19837427</v>
          </cell>
          <cell r="Q77">
            <v>1</v>
          </cell>
          <cell r="R77">
            <v>1</v>
          </cell>
          <cell r="S77">
            <v>1</v>
          </cell>
          <cell r="U77">
            <v>0</v>
          </cell>
          <cell r="V77">
            <v>0</v>
          </cell>
          <cell r="W77">
            <v>0</v>
          </cell>
          <cell r="Y77">
            <v>203656187.34424657</v>
          </cell>
          <cell r="Z77">
            <v>109667810.78938296</v>
          </cell>
          <cell r="AA77">
            <v>91932590.344569206</v>
          </cell>
          <cell r="AB77">
            <v>137526894.72017547</v>
          </cell>
          <cell r="AD77">
            <v>542783483.19837427</v>
          </cell>
          <cell r="AF77">
            <v>10263023.437322296</v>
          </cell>
          <cell r="AG77">
            <v>69</v>
          </cell>
          <cell r="AH77">
            <v>62377500.610724941</v>
          </cell>
          <cell r="AI77">
            <v>72640524.048047245</v>
          </cell>
          <cell r="AK77">
            <v>0</v>
          </cell>
          <cell r="AL77">
            <v>184430632.47731945</v>
          </cell>
          <cell r="AM77">
            <v>184430632.47731945</v>
          </cell>
          <cell r="AO77">
            <v>8.2075713681978191E-2</v>
          </cell>
          <cell r="AQ77">
            <v>5962022.8534763772</v>
          </cell>
          <cell r="AR77">
            <v>15137275.785394618</v>
          </cell>
          <cell r="AT77">
            <v>563882781.83724523</v>
          </cell>
          <cell r="AU77">
            <v>563883000</v>
          </cell>
        </row>
        <row r="78">
          <cell r="B78" t="str">
            <v>DC48</v>
          </cell>
          <cell r="C78" t="str">
            <v xml:space="preserve"> West Rand District Municipality</v>
          </cell>
          <cell r="D78">
            <v>73</v>
          </cell>
          <cell r="E78" t="str">
            <v>C1</v>
          </cell>
          <cell r="F78" t="str">
            <v>C</v>
          </cell>
          <cell r="G78">
            <v>383309.06080759765</v>
          </cell>
          <cell r="H78">
            <v>0</v>
          </cell>
          <cell r="I78">
            <v>0</v>
          </cell>
          <cell r="K78">
            <v>0</v>
          </cell>
          <cell r="L78">
            <v>0</v>
          </cell>
          <cell r="M78">
            <v>0</v>
          </cell>
          <cell r="N78">
            <v>0</v>
          </cell>
          <cell r="O78">
            <v>0</v>
          </cell>
          <cell r="Q78">
            <v>0</v>
          </cell>
          <cell r="R78">
            <v>0</v>
          </cell>
          <cell r="S78">
            <v>0</v>
          </cell>
          <cell r="U78">
            <v>0</v>
          </cell>
          <cell r="V78">
            <v>0</v>
          </cell>
          <cell r="W78">
            <v>0</v>
          </cell>
          <cell r="Y78">
            <v>0</v>
          </cell>
          <cell r="Z78">
            <v>0</v>
          </cell>
          <cell r="AA78">
            <v>0</v>
          </cell>
          <cell r="AB78">
            <v>0</v>
          </cell>
          <cell r="AD78">
            <v>0</v>
          </cell>
          <cell r="AF78">
            <v>10263023.437322296</v>
          </cell>
          <cell r="AG78">
            <v>44</v>
          </cell>
          <cell r="AH78">
            <v>39776956.911186919</v>
          </cell>
          <cell r="AI78">
            <v>50039980.348509215</v>
          </cell>
          <cell r="AK78">
            <v>66089685.89674706</v>
          </cell>
          <cell r="AL78">
            <v>0</v>
          </cell>
          <cell r="AM78">
            <v>66089685.89674706</v>
          </cell>
          <cell r="AO78">
            <v>0.47624193676723836</v>
          </cell>
          <cell r="AQ78">
            <v>23831137.156968575</v>
          </cell>
          <cell r="AR78">
            <v>31474680.011805259</v>
          </cell>
          <cell r="AT78">
            <v>55305817.16877383</v>
          </cell>
          <cell r="AU78">
            <v>55306000</v>
          </cell>
        </row>
        <row r="79">
          <cell r="G79">
            <v>0</v>
          </cell>
        </row>
        <row r="80">
          <cell r="B80" t="str">
            <v>ETH</v>
          </cell>
          <cell r="C80" t="str">
            <v xml:space="preserve"> eThekwini</v>
          </cell>
          <cell r="D80">
            <v>74</v>
          </cell>
          <cell r="E80" t="str">
            <v>A</v>
          </cell>
          <cell r="F80" t="str">
            <v>A</v>
          </cell>
          <cell r="G80">
            <v>1278375.2389758127</v>
          </cell>
          <cell r="H80">
            <v>0.55494134008849427</v>
          </cell>
          <cell r="I80">
            <v>673952.10484052729</v>
          </cell>
          <cell r="K80">
            <v>2220796364.714467</v>
          </cell>
          <cell r="L80">
            <v>1195887435.1093276</v>
          </cell>
          <cell r="M80">
            <v>1002491331.5837512</v>
          </cell>
          <cell r="N80">
            <v>1499680573.5579007</v>
          </cell>
          <cell r="O80">
            <v>5918855704.9654455</v>
          </cell>
          <cell r="Q80">
            <v>1</v>
          </cell>
          <cell r="R80">
            <v>1</v>
          </cell>
          <cell r="S80">
            <v>1</v>
          </cell>
          <cell r="U80">
            <v>0</v>
          </cell>
          <cell r="V80">
            <v>0</v>
          </cell>
          <cell r="W80">
            <v>0</v>
          </cell>
          <cell r="Y80">
            <v>2220796364.714467</v>
          </cell>
          <cell r="Z80">
            <v>1195887435.1093276</v>
          </cell>
          <cell r="AA80">
            <v>1002491331.5837512</v>
          </cell>
          <cell r="AB80">
            <v>1499680573.5579007</v>
          </cell>
          <cell r="AD80">
            <v>5918855704.9654455</v>
          </cell>
          <cell r="AF80">
            <v>10263023.437322296</v>
          </cell>
          <cell r="AG80">
            <v>222</v>
          </cell>
          <cell r="AH80">
            <v>200692828.05189762</v>
          </cell>
          <cell r="AI80">
            <v>210955851.4892199</v>
          </cell>
          <cell r="AK80">
            <v>220415916.66026115</v>
          </cell>
          <cell r="AL80">
            <v>1976464053.5787537</v>
          </cell>
          <cell r="AM80">
            <v>2196879970.2390146</v>
          </cell>
          <cell r="AO80">
            <v>0</v>
          </cell>
          <cell r="AQ80">
            <v>0</v>
          </cell>
          <cell r="AR80">
            <v>0</v>
          </cell>
          <cell r="AT80">
            <v>5918855704.9654455</v>
          </cell>
          <cell r="AU80">
            <v>5918856000</v>
          </cell>
        </row>
        <row r="81">
          <cell r="B81" t="str">
            <v>KZN212</v>
          </cell>
          <cell r="C81" t="str">
            <v xml:space="preserve"> uMdoni</v>
          </cell>
          <cell r="D81">
            <v>75</v>
          </cell>
          <cell r="E81" t="str">
            <v>B2</v>
          </cell>
          <cell r="F81" t="str">
            <v>B</v>
          </cell>
          <cell r="G81">
            <v>39262.058230113551</v>
          </cell>
          <cell r="H81">
            <v>0.68603156726653836</v>
          </cell>
          <cell r="I81">
            <v>25588.260774629143</v>
          </cell>
          <cell r="K81">
            <v>84318034.025739282</v>
          </cell>
          <cell r="L81">
            <v>45404828.216866672</v>
          </cell>
          <cell r="M81">
            <v>38062066.180415146</v>
          </cell>
          <cell r="N81">
            <v>56939087.094215982</v>
          </cell>
          <cell r="O81">
            <v>224724015.5172371</v>
          </cell>
          <cell r="Q81">
            <v>0</v>
          </cell>
          <cell r="R81">
            <v>0</v>
          </cell>
          <cell r="S81">
            <v>1</v>
          </cell>
          <cell r="U81">
            <v>-84318034.025739282</v>
          </cell>
          <cell r="V81">
            <v>-45404828.216866672</v>
          </cell>
          <cell r="W81">
            <v>0</v>
          </cell>
          <cell r="Y81">
            <v>0</v>
          </cell>
          <cell r="Z81">
            <v>0</v>
          </cell>
          <cell r="AA81">
            <v>38062066.180415146</v>
          </cell>
          <cell r="AB81">
            <v>56939087.094215982</v>
          </cell>
          <cell r="AD81">
            <v>95001153.274631128</v>
          </cell>
          <cell r="AF81">
            <v>10263023.437322296</v>
          </cell>
          <cell r="AG81">
            <v>37</v>
          </cell>
          <cell r="AH81">
            <v>33448804.67531627</v>
          </cell>
          <cell r="AI81">
            <v>43711828.112638563</v>
          </cell>
          <cell r="AK81">
            <v>0</v>
          </cell>
          <cell r="AL81">
            <v>60702088.397382915</v>
          </cell>
          <cell r="AM81">
            <v>60702088.397382915</v>
          </cell>
          <cell r="AO81">
            <v>0.8254249469370476</v>
          </cell>
          <cell r="AQ81">
            <v>36080833.400396034</v>
          </cell>
          <cell r="AR81">
            <v>50105018.094377764</v>
          </cell>
          <cell r="AT81">
            <v>181187004.76940495</v>
          </cell>
          <cell r="AU81">
            <v>181187000</v>
          </cell>
        </row>
        <row r="82">
          <cell r="B82" t="str">
            <v>KZN213</v>
          </cell>
          <cell r="C82" t="str">
            <v xml:space="preserve"> uMzumbe</v>
          </cell>
          <cell r="D82">
            <v>76</v>
          </cell>
          <cell r="E82" t="str">
            <v>B4</v>
          </cell>
          <cell r="F82" t="str">
            <v>B</v>
          </cell>
          <cell r="G82">
            <v>28132</v>
          </cell>
          <cell r="H82">
            <v>0.76379822363468497</v>
          </cell>
          <cell r="I82">
            <v>20412.81304592641</v>
          </cell>
          <cell r="K82">
            <v>67263980.15585424</v>
          </cell>
          <cell r="L82">
            <v>36221307.807378188</v>
          </cell>
          <cell r="M82">
            <v>30363683.093805477</v>
          </cell>
          <cell r="N82">
            <v>45422662.76308877</v>
          </cell>
          <cell r="O82">
            <v>179271633.82012668</v>
          </cell>
          <cell r="Q82">
            <v>0</v>
          </cell>
          <cell r="R82">
            <v>0</v>
          </cell>
          <cell r="S82">
            <v>1</v>
          </cell>
          <cell r="U82">
            <v>-67263980.15585424</v>
          </cell>
          <cell r="V82">
            <v>-36221307.807378188</v>
          </cell>
          <cell r="W82">
            <v>0</v>
          </cell>
          <cell r="Y82">
            <v>0</v>
          </cell>
          <cell r="Z82">
            <v>0</v>
          </cell>
          <cell r="AA82">
            <v>30363683.093805477</v>
          </cell>
          <cell r="AB82">
            <v>45422662.76308877</v>
          </cell>
          <cell r="AD82">
            <v>75786345.856894255</v>
          </cell>
          <cell r="AF82">
            <v>10263023.437322296</v>
          </cell>
          <cell r="AG82">
            <v>39</v>
          </cell>
          <cell r="AH82">
            <v>35256848.171279311</v>
          </cell>
          <cell r="AI82">
            <v>45519871.608601607</v>
          </cell>
          <cell r="AK82">
            <v>0</v>
          </cell>
          <cell r="AL82">
            <v>43494183.131882064</v>
          </cell>
          <cell r="AM82">
            <v>43494183.131882064</v>
          </cell>
          <cell r="AO82">
            <v>1</v>
          </cell>
          <cell r="AQ82">
            <v>45519871.608601607</v>
          </cell>
          <cell r="AR82">
            <v>43494183.131882064</v>
          </cell>
          <cell r="AT82">
            <v>164800400.59737793</v>
          </cell>
          <cell r="AU82">
            <v>164800000</v>
          </cell>
        </row>
        <row r="83">
          <cell r="B83" t="str">
            <v>KZN214</v>
          </cell>
          <cell r="C83" t="str">
            <v xml:space="preserve"> uMuziwabantu</v>
          </cell>
          <cell r="D83">
            <v>77</v>
          </cell>
          <cell r="E83" t="str">
            <v>B3</v>
          </cell>
          <cell r="F83" t="str">
            <v>B</v>
          </cell>
          <cell r="G83">
            <v>22137.001120408826</v>
          </cell>
          <cell r="H83">
            <v>0.7585239740134706</v>
          </cell>
          <cell r="I83">
            <v>15951.873759463495</v>
          </cell>
          <cell r="K83">
            <v>52564363.255135484</v>
          </cell>
          <cell r="L83">
            <v>28305639.612041216</v>
          </cell>
          <cell r="M83">
            <v>23728118.143001344</v>
          </cell>
          <cell r="N83">
            <v>35496165.108908013</v>
          </cell>
          <cell r="O83">
            <v>140094286.11908606</v>
          </cell>
          <cell r="Q83">
            <v>0</v>
          </cell>
          <cell r="R83">
            <v>0</v>
          </cell>
          <cell r="S83">
            <v>1</v>
          </cell>
          <cell r="U83">
            <v>-52564363.255135484</v>
          </cell>
          <cell r="V83">
            <v>-28305639.612041216</v>
          </cell>
          <cell r="W83">
            <v>0</v>
          </cell>
          <cell r="Y83">
            <v>0</v>
          </cell>
          <cell r="Z83">
            <v>0</v>
          </cell>
          <cell r="AA83">
            <v>23728118.143001344</v>
          </cell>
          <cell r="AB83">
            <v>35496165.108908013</v>
          </cell>
          <cell r="AD83">
            <v>59224283.25190936</v>
          </cell>
          <cell r="AF83">
            <v>10263023.437322296</v>
          </cell>
          <cell r="AG83">
            <v>21</v>
          </cell>
          <cell r="AH83">
            <v>18984456.707611937</v>
          </cell>
          <cell r="AI83">
            <v>29247480.144934233</v>
          </cell>
          <cell r="AK83">
            <v>0</v>
          </cell>
          <cell r="AL83">
            <v>34225464.97660102</v>
          </cell>
          <cell r="AM83">
            <v>34225464.97660102</v>
          </cell>
          <cell r="AO83">
            <v>1</v>
          </cell>
          <cell r="AQ83">
            <v>29247480.144934233</v>
          </cell>
          <cell r="AR83">
            <v>34225464.97660102</v>
          </cell>
          <cell r="AT83">
            <v>122697228.37344462</v>
          </cell>
          <cell r="AU83">
            <v>122697000</v>
          </cell>
        </row>
        <row r="84">
          <cell r="B84" t="str">
            <v>KZN216</v>
          </cell>
          <cell r="C84" t="str">
            <v xml:space="preserve"> Ray Nkonyeni</v>
          </cell>
          <cell r="D84">
            <v>78</v>
          </cell>
          <cell r="E84" t="str">
            <v>B2</v>
          </cell>
          <cell r="F84" t="str">
            <v>B</v>
          </cell>
          <cell r="G84">
            <v>103473.04366282701</v>
          </cell>
          <cell r="H84">
            <v>0.61156995575534112</v>
          </cell>
          <cell r="I84">
            <v>60116.954498008316</v>
          </cell>
          <cell r="K84">
            <v>198096441.9399994</v>
          </cell>
          <cell r="L84">
            <v>106673916.44725093</v>
          </cell>
          <cell r="M84">
            <v>89422861.554425508</v>
          </cell>
          <cell r="N84">
            <v>133772456.75857097</v>
          </cell>
          <cell r="O84">
            <v>527965676.70024675</v>
          </cell>
          <cell r="Q84">
            <v>0</v>
          </cell>
          <cell r="R84">
            <v>0</v>
          </cell>
          <cell r="S84">
            <v>1</v>
          </cell>
          <cell r="U84">
            <v>-198096441.9399994</v>
          </cell>
          <cell r="V84">
            <v>-106673916.44725093</v>
          </cell>
          <cell r="W84">
            <v>0</v>
          </cell>
          <cell r="Y84">
            <v>0</v>
          </cell>
          <cell r="Z84">
            <v>0</v>
          </cell>
          <cell r="AA84">
            <v>89422861.554425508</v>
          </cell>
          <cell r="AB84">
            <v>133772456.75857097</v>
          </cell>
          <cell r="AD84">
            <v>223195318.31299648</v>
          </cell>
          <cell r="AF84">
            <v>10263023.437322296</v>
          </cell>
          <cell r="AG84">
            <v>71</v>
          </cell>
          <cell r="AH84">
            <v>64185544.106687978</v>
          </cell>
          <cell r="AI84">
            <v>74448567.544010282</v>
          </cell>
          <cell r="AK84">
            <v>0</v>
          </cell>
          <cell r="AL84">
            <v>159977090.51202285</v>
          </cell>
          <cell r="AM84">
            <v>159977090.51202285</v>
          </cell>
          <cell r="AO84">
            <v>0.44804980684338502</v>
          </cell>
          <cell r="AQ84">
            <v>33356666.307860509</v>
          </cell>
          <cell r="AR84">
            <v>71677704.503278568</v>
          </cell>
          <cell r="AT84">
            <v>328229689.12413555</v>
          </cell>
          <cell r="AU84">
            <v>328230000</v>
          </cell>
        </row>
        <row r="85">
          <cell r="B85" t="str">
            <v>DC21</v>
          </cell>
          <cell r="C85" t="str">
            <v xml:space="preserve"> Ugu District Municipality</v>
          </cell>
          <cell r="D85">
            <v>79</v>
          </cell>
          <cell r="E85" t="str">
            <v>C2</v>
          </cell>
          <cell r="F85" t="str">
            <v>C</v>
          </cell>
          <cell r="G85">
            <v>193004.10301334941</v>
          </cell>
          <cell r="H85">
            <v>0</v>
          </cell>
          <cell r="I85">
            <v>0</v>
          </cell>
          <cell r="K85">
            <v>0</v>
          </cell>
          <cell r="L85">
            <v>0</v>
          </cell>
          <cell r="M85">
            <v>0</v>
          </cell>
          <cell r="N85">
            <v>0</v>
          </cell>
          <cell r="O85">
            <v>0</v>
          </cell>
          <cell r="Q85">
            <v>1</v>
          </cell>
          <cell r="R85">
            <v>1</v>
          </cell>
          <cell r="S85">
            <v>0</v>
          </cell>
          <cell r="U85">
            <v>-402242819.37672842</v>
          </cell>
          <cell r="V85">
            <v>-216605692.08353701</v>
          </cell>
          <cell r="W85">
            <v>0</v>
          </cell>
          <cell r="Y85">
            <v>402242819.37672842</v>
          </cell>
          <cell r="Z85">
            <v>216605692.08353701</v>
          </cell>
          <cell r="AA85">
            <v>0</v>
          </cell>
          <cell r="AB85">
            <v>0</v>
          </cell>
          <cell r="AD85">
            <v>618848511.4602654</v>
          </cell>
          <cell r="AF85">
            <v>10263023.437322296</v>
          </cell>
          <cell r="AG85">
            <v>37</v>
          </cell>
          <cell r="AH85">
            <v>33448804.67531627</v>
          </cell>
          <cell r="AI85">
            <v>43711828.112638563</v>
          </cell>
          <cell r="AK85">
            <v>33277534.629786249</v>
          </cell>
          <cell r="AL85">
            <v>0</v>
          </cell>
          <cell r="AM85">
            <v>33277534.629786249</v>
          </cell>
          <cell r="AO85">
            <v>0.7314063812266175</v>
          </cell>
          <cell r="AQ85">
            <v>31971110.016664896</v>
          </cell>
          <cell r="AR85">
            <v>24339401.179715406</v>
          </cell>
          <cell r="AT85">
            <v>675159022.65664566</v>
          </cell>
          <cell r="AU85">
            <v>675159000</v>
          </cell>
        </row>
        <row r="86">
          <cell r="B86" t="str">
            <v>KZN221</v>
          </cell>
          <cell r="C86" t="str">
            <v xml:space="preserve"> uMshwathi</v>
          </cell>
          <cell r="D86">
            <v>80</v>
          </cell>
          <cell r="E86" t="str">
            <v>B4</v>
          </cell>
          <cell r="F86" t="str">
            <v>B</v>
          </cell>
          <cell r="G86">
            <v>31391.317186004097</v>
          </cell>
          <cell r="H86">
            <v>0.72057619008149354</v>
          </cell>
          <cell r="I86">
            <v>21488.843952554016</v>
          </cell>
          <cell r="K86">
            <v>70809700.257617921</v>
          </cell>
          <cell r="L86">
            <v>38130659.86931698</v>
          </cell>
          <cell r="M86">
            <v>31964259.23068931</v>
          </cell>
          <cell r="N86">
            <v>47817050.488310218</v>
          </cell>
          <cell r="O86">
            <v>188721669.84593442</v>
          </cell>
          <cell r="Q86">
            <v>0</v>
          </cell>
          <cell r="R86">
            <v>0</v>
          </cell>
          <cell r="S86">
            <v>1</v>
          </cell>
          <cell r="U86">
            <v>-70809700.257617921</v>
          </cell>
          <cell r="V86">
            <v>-38130659.86931698</v>
          </cell>
          <cell r="W86">
            <v>0</v>
          </cell>
          <cell r="Y86">
            <v>0</v>
          </cell>
          <cell r="Z86">
            <v>0</v>
          </cell>
          <cell r="AA86">
            <v>31964259.23068931</v>
          </cell>
          <cell r="AB86">
            <v>47817050.488310218</v>
          </cell>
          <cell r="AD86">
            <v>79781309.718999535</v>
          </cell>
          <cell r="AF86">
            <v>10263023.437322296</v>
          </cell>
          <cell r="AG86">
            <v>27</v>
          </cell>
          <cell r="AH86">
            <v>24408587.195501063</v>
          </cell>
          <cell r="AI86">
            <v>34671610.632823363</v>
          </cell>
          <cell r="AK86">
            <v>0</v>
          </cell>
          <cell r="AL86">
            <v>48533332.092956737</v>
          </cell>
          <cell r="AM86">
            <v>48533332.092956737</v>
          </cell>
          <cell r="AO86">
            <v>0.73654041586739316</v>
          </cell>
          <cell r="AQ86">
            <v>25537042.51429205</v>
          </cell>
          <cell r="AR86">
            <v>35746760.603176653</v>
          </cell>
          <cell r="AT86">
            <v>141065112.83646822</v>
          </cell>
          <cell r="AU86">
            <v>141065000</v>
          </cell>
        </row>
        <row r="87">
          <cell r="B87" t="str">
            <v>KZN222</v>
          </cell>
          <cell r="C87" t="str">
            <v xml:space="preserve"> uMngeni</v>
          </cell>
          <cell r="D87">
            <v>81</v>
          </cell>
          <cell r="E87" t="str">
            <v>B2</v>
          </cell>
          <cell r="F87" t="str">
            <v>B</v>
          </cell>
          <cell r="G87">
            <v>46930.879249821133</v>
          </cell>
          <cell r="H87">
            <v>0.56264015928824063</v>
          </cell>
          <cell r="I87">
            <v>25084.937507823721</v>
          </cell>
          <cell r="K87">
            <v>82659491.121622711</v>
          </cell>
          <cell r="L87">
            <v>44511711.382231653</v>
          </cell>
          <cell r="M87">
            <v>37313382.09985093</v>
          </cell>
          <cell r="N87">
            <v>55819090.405984849</v>
          </cell>
          <cell r="O87">
            <v>220303675.00969014</v>
          </cell>
          <cell r="Q87">
            <v>0</v>
          </cell>
          <cell r="R87">
            <v>0</v>
          </cell>
          <cell r="S87">
            <v>1</v>
          </cell>
          <cell r="U87">
            <v>-82659491.121622711</v>
          </cell>
          <cell r="V87">
            <v>-44511711.382231653</v>
          </cell>
          <cell r="W87">
            <v>0</v>
          </cell>
          <cell r="Y87">
            <v>0</v>
          </cell>
          <cell r="Z87">
            <v>0</v>
          </cell>
          <cell r="AA87">
            <v>37313382.09985093</v>
          </cell>
          <cell r="AB87">
            <v>55819090.405984849</v>
          </cell>
          <cell r="AD87">
            <v>93132472.505835772</v>
          </cell>
          <cell r="AF87">
            <v>10263023.437322296</v>
          </cell>
          <cell r="AG87">
            <v>25</v>
          </cell>
          <cell r="AH87">
            <v>22600543.699538022</v>
          </cell>
          <cell r="AI87">
            <v>32863567.136860318</v>
          </cell>
          <cell r="AK87">
            <v>0</v>
          </cell>
          <cell r="AL87">
            <v>72558661.191240028</v>
          </cell>
          <cell r="AM87">
            <v>72558661.191240028</v>
          </cell>
          <cell r="AO87">
            <v>0.19367592316682247</v>
          </cell>
          <cell r="AQ87">
            <v>6364881.7037862707</v>
          </cell>
          <cell r="AR87">
            <v>14052865.689962108</v>
          </cell>
          <cell r="AT87">
            <v>113550219.89958414</v>
          </cell>
          <cell r="AU87">
            <v>113550000</v>
          </cell>
        </row>
        <row r="88">
          <cell r="B88" t="str">
            <v>KZN223</v>
          </cell>
          <cell r="C88" t="str">
            <v xml:space="preserve"> Mpofana</v>
          </cell>
          <cell r="D88">
            <v>82</v>
          </cell>
          <cell r="E88" t="str">
            <v>B3</v>
          </cell>
          <cell r="F88" t="str">
            <v>B</v>
          </cell>
          <cell r="G88">
            <v>11521.204427435379</v>
          </cell>
          <cell r="H88">
            <v>0.67177178205952937</v>
          </cell>
          <cell r="I88">
            <v>7352.6390282058837</v>
          </cell>
          <cell r="K88">
            <v>24228300.360841058</v>
          </cell>
          <cell r="L88">
            <v>13046815.29380561</v>
          </cell>
          <cell r="M88">
            <v>10936915.007906852</v>
          </cell>
          <cell r="N88">
            <v>16361118.001987925</v>
          </cell>
          <cell r="O88">
            <v>64573148.664541446</v>
          </cell>
          <cell r="Q88">
            <v>0</v>
          </cell>
          <cell r="R88">
            <v>0</v>
          </cell>
          <cell r="S88">
            <v>1</v>
          </cell>
          <cell r="U88">
            <v>-24228300.360841058</v>
          </cell>
          <cell r="V88">
            <v>-13046815.29380561</v>
          </cell>
          <cell r="W88">
            <v>0</v>
          </cell>
          <cell r="Y88">
            <v>0</v>
          </cell>
          <cell r="Z88">
            <v>0</v>
          </cell>
          <cell r="AA88">
            <v>10936915.007906852</v>
          </cell>
          <cell r="AB88">
            <v>16361118.001987925</v>
          </cell>
          <cell r="AD88">
            <v>27298033.009894777</v>
          </cell>
          <cell r="AF88">
            <v>10263023.437322296</v>
          </cell>
          <cell r="AG88">
            <v>10</v>
          </cell>
          <cell r="AH88">
            <v>9040217.4798152074</v>
          </cell>
          <cell r="AI88">
            <v>19303240.917137504</v>
          </cell>
          <cell r="AK88">
            <v>0</v>
          </cell>
          <cell r="AL88">
            <v>17812646.639653236</v>
          </cell>
          <cell r="AM88">
            <v>17812646.639653236</v>
          </cell>
          <cell r="AO88">
            <v>0.60730650302597167</v>
          </cell>
          <cell r="AQ88">
            <v>11722983.738454627</v>
          </cell>
          <cell r="AR88">
            <v>10817736.140365131</v>
          </cell>
          <cell r="AT88">
            <v>49838752.888714537</v>
          </cell>
          <cell r="AU88">
            <v>49839000</v>
          </cell>
        </row>
        <row r="89">
          <cell r="B89" t="str">
            <v>KZN224</v>
          </cell>
          <cell r="C89" t="str">
            <v xml:space="preserve"> iMpendle</v>
          </cell>
          <cell r="D89">
            <v>83</v>
          </cell>
          <cell r="E89" t="str">
            <v>B4</v>
          </cell>
          <cell r="F89" t="str">
            <v>B</v>
          </cell>
          <cell r="G89">
            <v>7029.5858359462482</v>
          </cell>
          <cell r="H89">
            <v>0.7868132970200975</v>
          </cell>
          <cell r="I89">
            <v>5254.4230278533132</v>
          </cell>
          <cell r="K89">
            <v>17314292.032205731</v>
          </cell>
          <cell r="L89">
            <v>9323657.3231650554</v>
          </cell>
          <cell r="M89">
            <v>7815857.3881795499</v>
          </cell>
          <cell r="N89">
            <v>11692160.442160022</v>
          </cell>
          <cell r="O89">
            <v>46145967.185710356</v>
          </cell>
          <cell r="Q89">
            <v>0</v>
          </cell>
          <cell r="R89">
            <v>0</v>
          </cell>
          <cell r="S89">
            <v>1</v>
          </cell>
          <cell r="U89">
            <v>-17314292.032205731</v>
          </cell>
          <cell r="V89">
            <v>-9323657.3231650554</v>
          </cell>
          <cell r="W89">
            <v>0</v>
          </cell>
          <cell r="Y89">
            <v>0</v>
          </cell>
          <cell r="Z89">
            <v>0</v>
          </cell>
          <cell r="AA89">
            <v>7815857.3881795499</v>
          </cell>
          <cell r="AB89">
            <v>11692160.442160022</v>
          </cell>
          <cell r="AD89">
            <v>19508017.830339573</v>
          </cell>
          <cell r="AF89">
            <v>10263023.437322296</v>
          </cell>
          <cell r="AG89">
            <v>10</v>
          </cell>
          <cell r="AH89">
            <v>9040217.4798152074</v>
          </cell>
          <cell r="AI89">
            <v>19303240.917137504</v>
          </cell>
          <cell r="AK89">
            <v>0</v>
          </cell>
          <cell r="AL89">
            <v>10868267.229131607</v>
          </cell>
          <cell r="AM89">
            <v>10868267.229131607</v>
          </cell>
          <cell r="AO89">
            <v>1</v>
          </cell>
          <cell r="AQ89">
            <v>19303240.917137504</v>
          </cell>
          <cell r="AR89">
            <v>10868267.229131607</v>
          </cell>
          <cell r="AT89">
            <v>49679525.976608686</v>
          </cell>
          <cell r="AU89">
            <v>49680000</v>
          </cell>
        </row>
        <row r="90">
          <cell r="B90" t="str">
            <v>KZN225</v>
          </cell>
          <cell r="C90" t="str">
            <v xml:space="preserve"> Msunduzi</v>
          </cell>
          <cell r="D90">
            <v>84</v>
          </cell>
          <cell r="E90" t="str">
            <v>B1</v>
          </cell>
          <cell r="F90" t="str">
            <v>B</v>
          </cell>
          <cell r="G90">
            <v>202835.53234638672</v>
          </cell>
          <cell r="H90">
            <v>0.56408282047363323</v>
          </cell>
          <cell r="I90">
            <v>108695.23721930965</v>
          </cell>
          <cell r="K90">
            <v>358170834.31401706</v>
          </cell>
          <cell r="L90">
            <v>192873154.50636977</v>
          </cell>
          <cell r="M90">
            <v>161682161.55743197</v>
          </cell>
          <cell r="N90">
            <v>241869020.84776169</v>
          </cell>
          <cell r="O90">
            <v>954595171.22558045</v>
          </cell>
          <cell r="Q90">
            <v>1</v>
          </cell>
          <cell r="R90">
            <v>1</v>
          </cell>
          <cell r="S90">
            <v>1</v>
          </cell>
          <cell r="U90">
            <v>0</v>
          </cell>
          <cell r="V90">
            <v>0</v>
          </cell>
          <cell r="W90">
            <v>0</v>
          </cell>
          <cell r="Y90">
            <v>358170834.31401706</v>
          </cell>
          <cell r="Z90">
            <v>192873154.50636977</v>
          </cell>
          <cell r="AA90">
            <v>161682161.55743197</v>
          </cell>
          <cell r="AB90">
            <v>241869020.84776169</v>
          </cell>
          <cell r="AD90">
            <v>954595171.22558045</v>
          </cell>
          <cell r="AF90">
            <v>10263023.437322296</v>
          </cell>
          <cell r="AG90">
            <v>81</v>
          </cell>
          <cell r="AH90">
            <v>73225761.586503193</v>
          </cell>
          <cell r="AI90">
            <v>83488785.023825496</v>
          </cell>
          <cell r="AK90">
            <v>0</v>
          </cell>
          <cell r="AL90">
            <v>313598954.5544765</v>
          </cell>
          <cell r="AM90">
            <v>313598954.5544765</v>
          </cell>
          <cell r="AO90">
            <v>9.7196070372206123E-2</v>
          </cell>
          <cell r="AQ90">
            <v>8114781.8244657312</v>
          </cell>
          <cell r="AR90">
            <v>30480586.055527169</v>
          </cell>
          <cell r="AT90">
            <v>993190539.10557342</v>
          </cell>
          <cell r="AU90">
            <v>993191000</v>
          </cell>
        </row>
        <row r="91">
          <cell r="B91" t="str">
            <v>KZN226</v>
          </cell>
          <cell r="C91" t="str">
            <v xml:space="preserve"> Mkhambathini</v>
          </cell>
          <cell r="D91">
            <v>85</v>
          </cell>
          <cell r="E91" t="str">
            <v>B3</v>
          </cell>
          <cell r="F91" t="str">
            <v>B</v>
          </cell>
          <cell r="G91">
            <v>17442.692358678552</v>
          </cell>
          <cell r="H91">
            <v>0.72345074709044987</v>
          </cell>
          <cell r="I91">
            <v>11987.982377247135</v>
          </cell>
          <cell r="K91">
            <v>39502610.782632872</v>
          </cell>
          <cell r="L91">
            <v>21271952.998283446</v>
          </cell>
          <cell r="M91">
            <v>17831902.786641978</v>
          </cell>
          <cell r="N91">
            <v>26675700.184312113</v>
          </cell>
          <cell r="O91">
            <v>105282166.75187039</v>
          </cell>
          <cell r="Q91">
            <v>0</v>
          </cell>
          <cell r="R91">
            <v>0</v>
          </cell>
          <cell r="S91">
            <v>1</v>
          </cell>
          <cell r="U91">
            <v>-39502610.782632872</v>
          </cell>
          <cell r="V91">
            <v>-21271952.998283446</v>
          </cell>
          <cell r="W91">
            <v>0</v>
          </cell>
          <cell r="Y91">
            <v>0</v>
          </cell>
          <cell r="Z91">
            <v>0</v>
          </cell>
          <cell r="AA91">
            <v>17831902.786641978</v>
          </cell>
          <cell r="AB91">
            <v>26675700.184312113</v>
          </cell>
          <cell r="AD91">
            <v>44507602.97095409</v>
          </cell>
          <cell r="AF91">
            <v>10263023.437322296</v>
          </cell>
          <cell r="AG91">
            <v>14</v>
          </cell>
          <cell r="AH91">
            <v>12656304.471741293</v>
          </cell>
          <cell r="AI91">
            <v>22919327.909063589</v>
          </cell>
          <cell r="AK91">
            <v>0</v>
          </cell>
          <cell r="AL91">
            <v>26967711.352248147</v>
          </cell>
          <cell r="AM91">
            <v>26967711.352248147</v>
          </cell>
          <cell r="AO91">
            <v>0.88396709282534913</v>
          </cell>
          <cell r="AQ91">
            <v>20259931.661285829</v>
          </cell>
          <cell r="AR91">
            <v>23838569.404199958</v>
          </cell>
          <cell r="AT91">
            <v>88606104.036439881</v>
          </cell>
          <cell r="AU91">
            <v>88606000</v>
          </cell>
        </row>
        <row r="92">
          <cell r="B92" t="str">
            <v>KZN227</v>
          </cell>
          <cell r="C92" t="str">
            <v xml:space="preserve"> Richmond</v>
          </cell>
          <cell r="D92">
            <v>86</v>
          </cell>
          <cell r="E92" t="str">
            <v>B4</v>
          </cell>
          <cell r="F92" t="str">
            <v>B</v>
          </cell>
          <cell r="G92">
            <v>19862.674767888471</v>
          </cell>
          <cell r="H92">
            <v>0.73418347782190718</v>
          </cell>
          <cell r="I92">
            <v>13853.70525793711</v>
          </cell>
          <cell r="K92">
            <v>45650511.443884343</v>
          </cell>
          <cell r="L92">
            <v>24582565.925208088</v>
          </cell>
          <cell r="M92">
            <v>20607131.176902346</v>
          </cell>
          <cell r="N92">
            <v>30827313.243633751</v>
          </cell>
          <cell r="O92">
            <v>121667521.78962854</v>
          </cell>
          <cell r="Q92">
            <v>0</v>
          </cell>
          <cell r="R92">
            <v>0</v>
          </cell>
          <cell r="S92">
            <v>1</v>
          </cell>
          <cell r="U92">
            <v>-45650511.443884343</v>
          </cell>
          <cell r="V92">
            <v>-24582565.925208088</v>
          </cell>
          <cell r="W92">
            <v>0</v>
          </cell>
          <cell r="Y92">
            <v>0</v>
          </cell>
          <cell r="Z92">
            <v>0</v>
          </cell>
          <cell r="AA92">
            <v>20607131.176902346</v>
          </cell>
          <cell r="AB92">
            <v>30827313.243633751</v>
          </cell>
          <cell r="AD92">
            <v>51434444.420536101</v>
          </cell>
          <cell r="AF92">
            <v>10263023.437322296</v>
          </cell>
          <cell r="AG92">
            <v>14</v>
          </cell>
          <cell r="AH92">
            <v>12656304.471741293</v>
          </cell>
          <cell r="AI92">
            <v>22919327.909063589</v>
          </cell>
          <cell r="AK92">
            <v>0</v>
          </cell>
          <cell r="AL92">
            <v>30709185.761536837</v>
          </cell>
          <cell r="AM92">
            <v>30709185.761536837</v>
          </cell>
          <cell r="AO92">
            <v>0.89835632327157777</v>
          </cell>
          <cell r="AQ92">
            <v>20589723.152242023</v>
          </cell>
          <cell r="AR92">
            <v>27587791.211398121</v>
          </cell>
          <cell r="AT92">
            <v>99611958.784176245</v>
          </cell>
          <cell r="AU92">
            <v>99612000</v>
          </cell>
        </row>
        <row r="93">
          <cell r="B93" t="str">
            <v>DC22</v>
          </cell>
          <cell r="C93" t="str">
            <v xml:space="preserve"> uMgungundlovu District Municipality</v>
          </cell>
          <cell r="D93">
            <v>87</v>
          </cell>
          <cell r="E93" t="str">
            <v>C2</v>
          </cell>
          <cell r="F93" t="str">
            <v>C</v>
          </cell>
          <cell r="G93">
            <v>337013.88617216062</v>
          </cell>
          <cell r="H93">
            <v>0</v>
          </cell>
          <cell r="I93">
            <v>0</v>
          </cell>
          <cell r="K93">
            <v>0</v>
          </cell>
          <cell r="L93">
            <v>0</v>
          </cell>
          <cell r="M93">
            <v>0</v>
          </cell>
          <cell r="N93">
            <v>0</v>
          </cell>
          <cell r="O93">
            <v>0</v>
          </cell>
          <cell r="Q93">
            <v>1</v>
          </cell>
          <cell r="R93">
            <v>1</v>
          </cell>
          <cell r="S93">
            <v>1</v>
          </cell>
          <cell r="U93">
            <v>-280164905.99880469</v>
          </cell>
          <cell r="V93">
            <v>-150867362.79201084</v>
          </cell>
          <cell r="W93">
            <v>0</v>
          </cell>
          <cell r="Y93">
            <v>280164905.99880469</v>
          </cell>
          <cell r="Z93">
            <v>150867362.79201084</v>
          </cell>
          <cell r="AA93">
            <v>0</v>
          </cell>
          <cell r="AB93">
            <v>0</v>
          </cell>
          <cell r="AD93">
            <v>431032268.79081553</v>
          </cell>
          <cell r="AF93">
            <v>10263023.437322296</v>
          </cell>
          <cell r="AG93">
            <v>47</v>
          </cell>
          <cell r="AH93">
            <v>42489022.155131482</v>
          </cell>
          <cell r="AI93">
            <v>52752045.592453778</v>
          </cell>
          <cell r="AK93">
            <v>58107527.729797617</v>
          </cell>
          <cell r="AL93">
            <v>0</v>
          </cell>
          <cell r="AM93">
            <v>58107527.729797617</v>
          </cell>
          <cell r="AO93">
            <v>0.37989267446589758</v>
          </cell>
          <cell r="AQ93">
            <v>20040115.683664229</v>
          </cell>
          <cell r="AR93">
            <v>22074624.115874123</v>
          </cell>
          <cell r="AT93">
            <v>473147008.59035391</v>
          </cell>
          <cell r="AU93">
            <v>473147000</v>
          </cell>
        </row>
        <row r="94">
          <cell r="B94" t="str">
            <v>KZN235</v>
          </cell>
          <cell r="C94" t="str">
            <v xml:space="preserve"> Okhahlamba</v>
          </cell>
          <cell r="D94">
            <v>88</v>
          </cell>
          <cell r="E94" t="str">
            <v>B4</v>
          </cell>
          <cell r="F94" t="str">
            <v>B</v>
          </cell>
          <cell r="G94">
            <v>30797.31576646748</v>
          </cell>
          <cell r="H94">
            <v>0.74954062316920278</v>
          </cell>
          <cell r="I94">
            <v>21929.64728895991</v>
          </cell>
          <cell r="K94">
            <v>72262228.471437886</v>
          </cell>
          <cell r="L94">
            <v>38912838.851437405</v>
          </cell>
          <cell r="M94">
            <v>32619946.067344673</v>
          </cell>
          <cell r="N94">
            <v>48797927.609428264</v>
          </cell>
          <cell r="O94">
            <v>192592940.99964821</v>
          </cell>
          <cell r="Q94">
            <v>0</v>
          </cell>
          <cell r="R94">
            <v>0</v>
          </cell>
          <cell r="S94">
            <v>1</v>
          </cell>
          <cell r="U94">
            <v>-72262228.471437886</v>
          </cell>
          <cell r="V94">
            <v>-38912838.851437405</v>
          </cell>
          <cell r="W94">
            <v>0</v>
          </cell>
          <cell r="Y94">
            <v>0</v>
          </cell>
          <cell r="Z94">
            <v>0</v>
          </cell>
          <cell r="AA94">
            <v>32619946.067344673</v>
          </cell>
          <cell r="AB94">
            <v>48797927.609428264</v>
          </cell>
          <cell r="AD94">
            <v>81417873.676772937</v>
          </cell>
          <cell r="AF94">
            <v>10263023.437322296</v>
          </cell>
          <cell r="AG94">
            <v>29</v>
          </cell>
          <cell r="AH94">
            <v>26216630.691464104</v>
          </cell>
          <cell r="AI94">
            <v>36479654.1287864</v>
          </cell>
          <cell r="AK94">
            <v>0</v>
          </cell>
          <cell r="AL94">
            <v>47614961.322235726</v>
          </cell>
          <cell r="AM94">
            <v>47614961.322235726</v>
          </cell>
          <cell r="AO94">
            <v>1</v>
          </cell>
          <cell r="AQ94">
            <v>36479654.1287864</v>
          </cell>
          <cell r="AR94">
            <v>47614961.322235726</v>
          </cell>
          <cell r="AT94">
            <v>165512489.12779504</v>
          </cell>
          <cell r="AU94">
            <v>165512000</v>
          </cell>
        </row>
        <row r="95">
          <cell r="B95" t="str">
            <v>KZN237</v>
          </cell>
          <cell r="C95" t="str">
            <v xml:space="preserve"> iNkosi Langalibalele </v>
          </cell>
          <cell r="D95">
            <v>89</v>
          </cell>
          <cell r="E95" t="str">
            <v>B3</v>
          </cell>
          <cell r="F95" t="str">
            <v>B</v>
          </cell>
          <cell r="G95">
            <v>51726.953424659492</v>
          </cell>
          <cell r="H95">
            <v>0.70557262824781675</v>
          </cell>
          <cell r="I95">
            <v>34672.266355134932</v>
          </cell>
          <cell r="K95">
            <v>114251506.18991745</v>
          </cell>
          <cell r="L95">
            <v>61523849.221720465</v>
          </cell>
          <cell r="M95">
            <v>51574357.016972914</v>
          </cell>
          <cell r="N95">
            <v>77152847.985132158</v>
          </cell>
          <cell r="O95">
            <v>304502560.41374296</v>
          </cell>
          <cell r="Q95">
            <v>0</v>
          </cell>
          <cell r="R95">
            <v>0</v>
          </cell>
          <cell r="S95">
            <v>1</v>
          </cell>
          <cell r="U95">
            <v>-114251506.18991745</v>
          </cell>
          <cell r="V95">
            <v>-61523849.221720465</v>
          </cell>
          <cell r="W95">
            <v>0</v>
          </cell>
          <cell r="Y95">
            <v>0</v>
          </cell>
          <cell r="Z95">
            <v>0</v>
          </cell>
          <cell r="AA95">
            <v>51574357.016972914</v>
          </cell>
          <cell r="AB95">
            <v>77152847.985132158</v>
          </cell>
          <cell r="AD95">
            <v>128727205.00210507</v>
          </cell>
          <cell r="AF95">
            <v>10263023.437322296</v>
          </cell>
          <cell r="AG95">
            <v>47</v>
          </cell>
          <cell r="AH95">
            <v>42489022.155131482</v>
          </cell>
          <cell r="AI95">
            <v>52752045.592453778</v>
          </cell>
          <cell r="AK95">
            <v>0</v>
          </cell>
          <cell r="AL95">
            <v>79973751.781120226</v>
          </cell>
          <cell r="AM95">
            <v>79973751.781120226</v>
          </cell>
          <cell r="AO95">
            <v>0.86660088842346794</v>
          </cell>
          <cell r="AQ95">
            <v>45714969.576575734</v>
          </cell>
          <cell r="AR95">
            <v>69305324.344076693</v>
          </cell>
          <cell r="AT95">
            <v>243747498.92275751</v>
          </cell>
          <cell r="AU95">
            <v>243747000</v>
          </cell>
        </row>
        <row r="96">
          <cell r="B96" t="str">
            <v>KZN238</v>
          </cell>
          <cell r="C96" t="str">
            <v xml:space="preserve"> Alfred Duma</v>
          </cell>
          <cell r="D96">
            <v>90</v>
          </cell>
          <cell r="E96" t="str">
            <v>B2</v>
          </cell>
          <cell r="F96" t="str">
            <v>B</v>
          </cell>
          <cell r="G96">
            <v>91314.551457527035</v>
          </cell>
          <cell r="H96">
            <v>0.67484969103215664</v>
          </cell>
          <cell r="I96">
            <v>58542.416995959487</v>
          </cell>
          <cell r="K96">
            <v>192908050.75382742</v>
          </cell>
          <cell r="L96">
            <v>103879994.44406323</v>
          </cell>
          <cell r="M96">
            <v>87080766.046865687</v>
          </cell>
          <cell r="N96">
            <v>130268790.41907679</v>
          </cell>
          <cell r="O96">
            <v>514137601.66383314</v>
          </cell>
          <cell r="Q96">
            <v>0</v>
          </cell>
          <cell r="R96">
            <v>0</v>
          </cell>
          <cell r="S96">
            <v>1</v>
          </cell>
          <cell r="U96">
            <v>-192908050.75382742</v>
          </cell>
          <cell r="V96">
            <v>-103879994.44406323</v>
          </cell>
          <cell r="W96">
            <v>0</v>
          </cell>
          <cell r="Y96">
            <v>0</v>
          </cell>
          <cell r="Z96">
            <v>0</v>
          </cell>
          <cell r="AA96">
            <v>87080766.046865687</v>
          </cell>
          <cell r="AB96">
            <v>130268790.41907679</v>
          </cell>
          <cell r="AD96">
            <v>217349556.46594247</v>
          </cell>
          <cell r="AF96">
            <v>10263023.437322296</v>
          </cell>
          <cell r="AG96">
            <v>73</v>
          </cell>
          <cell r="AH96">
            <v>65993587.602651022</v>
          </cell>
          <cell r="AI96">
            <v>76256611.039973319</v>
          </cell>
          <cell r="AK96">
            <v>0</v>
          </cell>
          <cell r="AL96">
            <v>141179149.14330119</v>
          </cell>
          <cell r="AM96">
            <v>141179149.14330119</v>
          </cell>
          <cell r="AO96">
            <v>0.59519357629354752</v>
          </cell>
          <cell r="AQ96">
            <v>45387445.040907741</v>
          </cell>
          <cell r="AR96">
            <v>84028922.676681563</v>
          </cell>
          <cell r="AT96">
            <v>346765924.18353176</v>
          </cell>
          <cell r="AU96">
            <v>346766000</v>
          </cell>
        </row>
        <row r="97">
          <cell r="B97" t="str">
            <v>DC23</v>
          </cell>
          <cell r="C97" t="str">
            <v xml:space="preserve"> uThukela District Municipality</v>
          </cell>
          <cell r="D97">
            <v>91</v>
          </cell>
          <cell r="E97" t="str">
            <v>C2</v>
          </cell>
          <cell r="F97" t="str">
            <v>C</v>
          </cell>
          <cell r="G97">
            <v>173838.82064865401</v>
          </cell>
          <cell r="H97">
            <v>0</v>
          </cell>
          <cell r="I97">
            <v>0</v>
          </cell>
          <cell r="K97">
            <v>0</v>
          </cell>
          <cell r="L97">
            <v>0</v>
          </cell>
          <cell r="M97">
            <v>0</v>
          </cell>
          <cell r="N97">
            <v>0</v>
          </cell>
          <cell r="O97">
            <v>0</v>
          </cell>
          <cell r="Q97">
            <v>1</v>
          </cell>
          <cell r="R97">
            <v>1</v>
          </cell>
          <cell r="S97">
            <v>0</v>
          </cell>
          <cell r="U97">
            <v>-379421785.41518271</v>
          </cell>
          <cell r="V97">
            <v>-204316682.51722109</v>
          </cell>
          <cell r="W97">
            <v>0</v>
          </cell>
          <cell r="Y97">
            <v>379421785.41518271</v>
          </cell>
          <cell r="Z97">
            <v>204316682.51722109</v>
          </cell>
          <cell r="AA97">
            <v>0</v>
          </cell>
          <cell r="AB97">
            <v>0</v>
          </cell>
          <cell r="AD97">
            <v>583738467.9324038</v>
          </cell>
          <cell r="AF97">
            <v>10263023.437322296</v>
          </cell>
          <cell r="AG97">
            <v>33</v>
          </cell>
          <cell r="AH97">
            <v>29832717.683390189</v>
          </cell>
          <cell r="AI97">
            <v>40095741.120712489</v>
          </cell>
          <cell r="AK97">
            <v>29973079.762644541</v>
          </cell>
          <cell r="AL97">
            <v>0</v>
          </cell>
          <cell r="AM97">
            <v>29973079.762644541</v>
          </cell>
          <cell r="AO97">
            <v>0.75441067964341257</v>
          </cell>
          <cell r="AQ97">
            <v>30248655.309683032</v>
          </cell>
          <cell r="AR97">
            <v>22612011.474742882</v>
          </cell>
          <cell r="AT97">
            <v>636599134.71682978</v>
          </cell>
          <cell r="AU97">
            <v>636599000</v>
          </cell>
        </row>
        <row r="98">
          <cell r="B98" t="str">
            <v>KZN241</v>
          </cell>
          <cell r="C98" t="str">
            <v xml:space="preserve"> eNdumeni</v>
          </cell>
          <cell r="D98">
            <v>92</v>
          </cell>
          <cell r="E98" t="str">
            <v>B3</v>
          </cell>
          <cell r="F98" t="str">
            <v>B</v>
          </cell>
          <cell r="G98">
            <v>25583.33792222698</v>
          </cell>
          <cell r="H98">
            <v>0.58800318763415038</v>
          </cell>
          <cell r="I98">
            <v>14290.93003616155</v>
          </cell>
          <cell r="K98">
            <v>47091247.64912802</v>
          </cell>
          <cell r="L98">
            <v>25358394.971280716</v>
          </cell>
          <cell r="M98">
            <v>21257494.974233828</v>
          </cell>
          <cell r="N98">
            <v>31800227.344609078</v>
          </cell>
          <cell r="O98">
            <v>125507364.93925166</v>
          </cell>
          <cell r="Q98">
            <v>0</v>
          </cell>
          <cell r="R98">
            <v>0</v>
          </cell>
          <cell r="S98">
            <v>1</v>
          </cell>
          <cell r="U98">
            <v>-47091247.64912802</v>
          </cell>
          <cell r="V98">
            <v>-25358394.971280716</v>
          </cell>
          <cell r="W98">
            <v>0</v>
          </cell>
          <cell r="Y98">
            <v>0</v>
          </cell>
          <cell r="Z98">
            <v>0</v>
          </cell>
          <cell r="AA98">
            <v>21257494.974233828</v>
          </cell>
          <cell r="AB98">
            <v>31800227.344609078</v>
          </cell>
          <cell r="AD98">
            <v>53057722.318842903</v>
          </cell>
          <cell r="AF98">
            <v>10263023.437322296</v>
          </cell>
          <cell r="AG98">
            <v>13</v>
          </cell>
          <cell r="AH98">
            <v>11752282.72375977</v>
          </cell>
          <cell r="AI98">
            <v>22015306.161082067</v>
          </cell>
          <cell r="AK98">
            <v>0</v>
          </cell>
          <cell r="AL98">
            <v>39553760.298384883</v>
          </cell>
          <cell r="AM98">
            <v>39553760.298384883</v>
          </cell>
          <cell r="AO98">
            <v>0.35433779222852413</v>
          </cell>
          <cell r="AQ98">
            <v>7800854.9803528441</v>
          </cell>
          <cell r="AR98">
            <v>14015392.098465949</v>
          </cell>
          <cell r="AT98">
            <v>74873969.397661701</v>
          </cell>
          <cell r="AU98">
            <v>74874000</v>
          </cell>
        </row>
        <row r="99">
          <cell r="B99" t="str">
            <v>KZN242</v>
          </cell>
          <cell r="C99" t="str">
            <v xml:space="preserve"> Nquthu</v>
          </cell>
          <cell r="D99">
            <v>93</v>
          </cell>
          <cell r="E99" t="str">
            <v>B4</v>
          </cell>
          <cell r="F99" t="str">
            <v>B</v>
          </cell>
          <cell r="G99">
            <v>34145.01173707316</v>
          </cell>
          <cell r="H99">
            <v>0.73400781989465391</v>
          </cell>
          <cell r="I99">
            <v>23809.570344136118</v>
          </cell>
          <cell r="K99">
            <v>78456921.324079275</v>
          </cell>
          <cell r="L99">
            <v>42248649.133073866</v>
          </cell>
          <cell r="M99">
            <v>35416296.955371842</v>
          </cell>
          <cell r="N99">
            <v>52981138.946528375</v>
          </cell>
          <cell r="O99">
            <v>209103006.35905337</v>
          </cell>
          <cell r="Q99">
            <v>0</v>
          </cell>
          <cell r="R99">
            <v>0</v>
          </cell>
          <cell r="S99">
            <v>1</v>
          </cell>
          <cell r="U99">
            <v>-78456921.324079275</v>
          </cell>
          <cell r="V99">
            <v>-42248649.133073866</v>
          </cell>
          <cell r="W99">
            <v>0</v>
          </cell>
          <cell r="Y99">
            <v>0</v>
          </cell>
          <cell r="Z99">
            <v>0</v>
          </cell>
          <cell r="AA99">
            <v>35416296.955371842</v>
          </cell>
          <cell r="AB99">
            <v>52981138.946528375</v>
          </cell>
          <cell r="AD99">
            <v>88397435.901900217</v>
          </cell>
          <cell r="AF99">
            <v>10263023.437322296</v>
          </cell>
          <cell r="AG99">
            <v>37</v>
          </cell>
          <cell r="AH99">
            <v>33448804.67531627</v>
          </cell>
          <cell r="AI99">
            <v>43711828.112638563</v>
          </cell>
          <cell r="AK99">
            <v>0</v>
          </cell>
          <cell r="AL99">
            <v>52790750.516583346</v>
          </cell>
          <cell r="AM99">
            <v>52790750.516583346</v>
          </cell>
          <cell r="AO99">
            <v>1</v>
          </cell>
          <cell r="AQ99">
            <v>43711828.112638563</v>
          </cell>
          <cell r="AR99">
            <v>52790750.516583346</v>
          </cell>
          <cell r="AT99">
            <v>184900014.53112215</v>
          </cell>
          <cell r="AU99">
            <v>184900000</v>
          </cell>
        </row>
        <row r="100">
          <cell r="B100" t="str">
            <v>KZN244</v>
          </cell>
          <cell r="C100" t="str">
            <v xml:space="preserve"> uMsinga</v>
          </cell>
          <cell r="D100">
            <v>94</v>
          </cell>
          <cell r="E100" t="str">
            <v>B4</v>
          </cell>
          <cell r="F100" t="str">
            <v>B</v>
          </cell>
          <cell r="G100">
            <v>41911.713895930916</v>
          </cell>
          <cell r="H100">
            <v>0.79494039987881804</v>
          </cell>
          <cell r="I100">
            <v>31651.448873836038</v>
          </cell>
          <cell r="K100">
            <v>104297355.98732713</v>
          </cell>
          <cell r="L100">
            <v>56163590.467875093</v>
          </cell>
          <cell r="M100">
            <v>47080946.70257768</v>
          </cell>
          <cell r="N100">
            <v>70430914.393070713</v>
          </cell>
          <cell r="O100">
            <v>277972807.55085063</v>
          </cell>
          <cell r="Q100">
            <v>0</v>
          </cell>
          <cell r="R100">
            <v>0</v>
          </cell>
          <cell r="S100">
            <v>1</v>
          </cell>
          <cell r="U100">
            <v>-104297355.98732713</v>
          </cell>
          <cell r="V100">
            <v>-56163590.467875093</v>
          </cell>
          <cell r="W100">
            <v>0</v>
          </cell>
          <cell r="Y100">
            <v>0</v>
          </cell>
          <cell r="Z100">
            <v>0</v>
          </cell>
          <cell r="AA100">
            <v>47080946.70257768</v>
          </cell>
          <cell r="AB100">
            <v>70430914.393070713</v>
          </cell>
          <cell r="AD100">
            <v>117511861.09564839</v>
          </cell>
          <cell r="AF100">
            <v>10263023.437322296</v>
          </cell>
          <cell r="AG100">
            <v>41</v>
          </cell>
          <cell r="AH100">
            <v>37064891.667242356</v>
          </cell>
          <cell r="AI100">
            <v>47327915.104564652</v>
          </cell>
          <cell r="AK100">
            <v>0</v>
          </cell>
          <cell r="AL100">
            <v>64798654.896938205</v>
          </cell>
          <cell r="AM100">
            <v>64798654.896938205</v>
          </cell>
          <cell r="AO100">
            <v>1</v>
          </cell>
          <cell r="AQ100">
            <v>47327915.104564652</v>
          </cell>
          <cell r="AR100">
            <v>64798654.896938205</v>
          </cell>
          <cell r="AT100">
            <v>229638431.09715125</v>
          </cell>
          <cell r="AU100">
            <v>229638000</v>
          </cell>
        </row>
        <row r="101">
          <cell r="B101" t="str">
            <v>KZN245</v>
          </cell>
          <cell r="C101" t="str">
            <v xml:space="preserve"> uMvoti</v>
          </cell>
          <cell r="D101">
            <v>95</v>
          </cell>
          <cell r="E101" t="str">
            <v>B3</v>
          </cell>
          <cell r="F101" t="str">
            <v>B</v>
          </cell>
          <cell r="G101">
            <v>40851.448181905937</v>
          </cell>
          <cell r="H101">
            <v>0.75084502594329006</v>
          </cell>
          <cell r="I101">
            <v>29139.451336465921</v>
          </cell>
          <cell r="K101">
            <v>96019861.252766892</v>
          </cell>
          <cell r="L101">
            <v>51706202.071295589</v>
          </cell>
          <cell r="M101">
            <v>43344396.674635932</v>
          </cell>
          <cell r="N101">
            <v>64841208.714340538</v>
          </cell>
          <cell r="O101">
            <v>255911668.71303895</v>
          </cell>
          <cell r="Q101">
            <v>0</v>
          </cell>
          <cell r="R101">
            <v>0</v>
          </cell>
          <cell r="S101">
            <v>1</v>
          </cell>
          <cell r="U101">
            <v>-96019861.252766892</v>
          </cell>
          <cell r="V101">
            <v>-51706202.071295589</v>
          </cell>
          <cell r="W101">
            <v>0</v>
          </cell>
          <cell r="Y101">
            <v>0</v>
          </cell>
          <cell r="Z101">
            <v>0</v>
          </cell>
          <cell r="AA101">
            <v>43344396.674635932</v>
          </cell>
          <cell r="AB101">
            <v>64841208.714340538</v>
          </cell>
          <cell r="AD101">
            <v>108185605.38897647</v>
          </cell>
          <cell r="AF101">
            <v>10263023.437322296</v>
          </cell>
          <cell r="AG101">
            <v>27</v>
          </cell>
          <cell r="AH101">
            <v>24408587.195501063</v>
          </cell>
          <cell r="AI101">
            <v>34671610.632823363</v>
          </cell>
          <cell r="AK101">
            <v>0</v>
          </cell>
          <cell r="AL101">
            <v>63159404.536698684</v>
          </cell>
          <cell r="AM101">
            <v>63159404.536698684</v>
          </cell>
          <cell r="AO101">
            <v>0.83450782292342984</v>
          </cell>
          <cell r="AQ101">
            <v>28933730.306446265</v>
          </cell>
          <cell r="AR101">
            <v>52707017.177060619</v>
          </cell>
          <cell r="AT101">
            <v>189826352.87248337</v>
          </cell>
          <cell r="AU101">
            <v>189826000</v>
          </cell>
        </row>
        <row r="102">
          <cell r="B102" t="str">
            <v>DC24</v>
          </cell>
          <cell r="C102" t="str">
            <v xml:space="preserve"> uMzinyathi District Municipality</v>
          </cell>
          <cell r="D102">
            <v>96</v>
          </cell>
          <cell r="E102" t="str">
            <v>C2</v>
          </cell>
          <cell r="F102" t="str">
            <v>C</v>
          </cell>
          <cell r="G102">
            <v>142491.51173713699</v>
          </cell>
          <cell r="H102">
            <v>0</v>
          </cell>
          <cell r="I102">
            <v>0</v>
          </cell>
          <cell r="K102">
            <v>0</v>
          </cell>
          <cell r="L102">
            <v>0</v>
          </cell>
          <cell r="M102">
            <v>0</v>
          </cell>
          <cell r="N102">
            <v>0</v>
          </cell>
          <cell r="O102">
            <v>0</v>
          </cell>
          <cell r="Q102">
            <v>1</v>
          </cell>
          <cell r="R102">
            <v>1</v>
          </cell>
          <cell r="S102">
            <v>0</v>
          </cell>
          <cell r="U102">
            <v>-325865386.2133013</v>
          </cell>
          <cell r="V102">
            <v>-175476836.64352527</v>
          </cell>
          <cell r="W102">
            <v>0</v>
          </cell>
          <cell r="Y102">
            <v>325865386.2133013</v>
          </cell>
          <cell r="Z102">
            <v>175476836.64352527</v>
          </cell>
          <cell r="AA102">
            <v>0</v>
          </cell>
          <cell r="AB102">
            <v>0</v>
          </cell>
          <cell r="AD102">
            <v>501342222.85682654</v>
          </cell>
          <cell r="AF102">
            <v>10263023.437322296</v>
          </cell>
          <cell r="AG102">
            <v>29</v>
          </cell>
          <cell r="AH102">
            <v>26216630.691464104</v>
          </cell>
          <cell r="AI102">
            <v>36479654.1287864</v>
          </cell>
          <cell r="AK102">
            <v>24568214.572905734</v>
          </cell>
          <cell r="AL102">
            <v>0</v>
          </cell>
          <cell r="AM102">
            <v>24568214.572905734</v>
          </cell>
          <cell r="AO102">
            <v>0.80893238292980529</v>
          </cell>
          <cell r="AQ102">
            <v>29509573.542854294</v>
          </cell>
          <cell r="AR102">
            <v>19874024.358791403</v>
          </cell>
          <cell r="AT102">
            <v>550725820.7584722</v>
          </cell>
          <cell r="AU102">
            <v>550726000</v>
          </cell>
        </row>
        <row r="103">
          <cell r="B103" t="str">
            <v>KZN252</v>
          </cell>
          <cell r="C103" t="str">
            <v xml:space="preserve"> Newcastle</v>
          </cell>
          <cell r="D103">
            <v>97</v>
          </cell>
          <cell r="E103" t="str">
            <v>B1</v>
          </cell>
          <cell r="F103" t="str">
            <v>B</v>
          </cell>
          <cell r="G103">
            <v>98815.229419983254</v>
          </cell>
          <cell r="H103">
            <v>0.63840195817177936</v>
          </cell>
          <cell r="I103">
            <v>59929.644160965385</v>
          </cell>
          <cell r="K103">
            <v>197479219.8665157</v>
          </cell>
          <cell r="L103">
            <v>106341545.53108808</v>
          </cell>
          <cell r="M103">
            <v>89144240.881156743</v>
          </cell>
          <cell r="N103">
            <v>133355653.14348865</v>
          </cell>
          <cell r="O103">
            <v>526320659.42224914</v>
          </cell>
          <cell r="Q103">
            <v>1</v>
          </cell>
          <cell r="R103">
            <v>1</v>
          </cell>
          <cell r="S103">
            <v>1</v>
          </cell>
          <cell r="U103">
            <v>0</v>
          </cell>
          <cell r="V103">
            <v>0</v>
          </cell>
          <cell r="W103">
            <v>0</v>
          </cell>
          <cell r="Y103">
            <v>197479219.8665157</v>
          </cell>
          <cell r="Z103">
            <v>106341545.53108808</v>
          </cell>
          <cell r="AA103">
            <v>89144240.881156743</v>
          </cell>
          <cell r="AB103">
            <v>133355653.14348865</v>
          </cell>
          <cell r="AD103">
            <v>526320659.42224914</v>
          </cell>
          <cell r="AF103">
            <v>10263023.437322296</v>
          </cell>
          <cell r="AG103">
            <v>67</v>
          </cell>
          <cell r="AH103">
            <v>60569457.114761896</v>
          </cell>
          <cell r="AI103">
            <v>70832480.552084193</v>
          </cell>
          <cell r="AK103">
            <v>0</v>
          </cell>
          <cell r="AL103">
            <v>152775760.15255553</v>
          </cell>
          <cell r="AM103">
            <v>152775760.15255553</v>
          </cell>
          <cell r="AO103">
            <v>0.4409628762201947</v>
          </cell>
          <cell r="AQ103">
            <v>31234494.35405805</v>
          </cell>
          <cell r="AR103">
            <v>67368438.613597497</v>
          </cell>
          <cell r="AT103">
            <v>624923592.38990474</v>
          </cell>
          <cell r="AU103">
            <v>624924000</v>
          </cell>
        </row>
        <row r="104">
          <cell r="B104" t="str">
            <v>KZN253</v>
          </cell>
          <cell r="C104" t="str">
            <v xml:space="preserve"> eMadlangeni</v>
          </cell>
          <cell r="D104">
            <v>98</v>
          </cell>
          <cell r="E104" t="str">
            <v>B3</v>
          </cell>
          <cell r="F104" t="str">
            <v>B</v>
          </cell>
          <cell r="G104">
            <v>6904.1075448067786</v>
          </cell>
          <cell r="H104">
            <v>0.62527285896735729</v>
          </cell>
          <cell r="I104">
            <v>4101.1035100014642</v>
          </cell>
          <cell r="K104">
            <v>13513891.715619896</v>
          </cell>
          <cell r="L104">
            <v>7277161.2737288214</v>
          </cell>
          <cell r="M104">
            <v>6100315.8669220237</v>
          </cell>
          <cell r="N104">
            <v>9125789.8297604248</v>
          </cell>
          <cell r="O104">
            <v>36017158.686031163</v>
          </cell>
          <cell r="Q104">
            <v>0</v>
          </cell>
          <cell r="R104">
            <v>0</v>
          </cell>
          <cell r="S104">
            <v>1</v>
          </cell>
          <cell r="U104">
            <v>-13513891.715619896</v>
          </cell>
          <cell r="V104">
            <v>-7277161.2737288214</v>
          </cell>
          <cell r="W104">
            <v>0</v>
          </cell>
          <cell r="Y104">
            <v>0</v>
          </cell>
          <cell r="Z104">
            <v>0</v>
          </cell>
          <cell r="AA104">
            <v>6100315.8669220237</v>
          </cell>
          <cell r="AB104">
            <v>9125789.8297604248</v>
          </cell>
          <cell r="AD104">
            <v>15226105.696682449</v>
          </cell>
          <cell r="AF104">
            <v>10263023.437322296</v>
          </cell>
          <cell r="AG104">
            <v>11</v>
          </cell>
          <cell r="AH104">
            <v>9944239.2277967297</v>
          </cell>
          <cell r="AI104">
            <v>20207262.665119026</v>
          </cell>
          <cell r="AK104">
            <v>0</v>
          </cell>
          <cell r="AL104">
            <v>10674268.374663539</v>
          </cell>
          <cell r="AM104">
            <v>10674268.374663539</v>
          </cell>
          <cell r="AO104">
            <v>0.75870204835976951</v>
          </cell>
          <cell r="AQ104">
            <v>15331291.5757697</v>
          </cell>
          <cell r="AR104">
            <v>8098589.280599135</v>
          </cell>
          <cell r="AT104">
            <v>38655986.553051285</v>
          </cell>
          <cell r="AU104">
            <v>38656000</v>
          </cell>
        </row>
        <row r="105">
          <cell r="B105" t="str">
            <v>KZN254</v>
          </cell>
          <cell r="C105" t="str">
            <v xml:space="preserve"> Dannhauser</v>
          </cell>
          <cell r="D105">
            <v>99</v>
          </cell>
          <cell r="E105" t="str">
            <v>B4</v>
          </cell>
          <cell r="F105" t="str">
            <v>B</v>
          </cell>
          <cell r="G105">
            <v>20710.444642592473</v>
          </cell>
          <cell r="H105">
            <v>0.72308451066746438</v>
          </cell>
          <cell r="I105">
            <v>14226.631643589857</v>
          </cell>
          <cell r="K105">
            <v>46879372.598282993</v>
          </cell>
          <cell r="L105">
            <v>25244301.344712988</v>
          </cell>
          <cell r="M105">
            <v>21161852.300629973</v>
          </cell>
          <cell r="N105">
            <v>31657150.337269541</v>
          </cell>
          <cell r="O105">
            <v>124942676.5808955</v>
          </cell>
          <cell r="Q105">
            <v>0</v>
          </cell>
          <cell r="R105">
            <v>0</v>
          </cell>
          <cell r="S105">
            <v>1</v>
          </cell>
          <cell r="U105">
            <v>-46879372.598282993</v>
          </cell>
          <cell r="V105">
            <v>-25244301.344712988</v>
          </cell>
          <cell r="W105">
            <v>0</v>
          </cell>
          <cell r="Y105">
            <v>0</v>
          </cell>
          <cell r="Z105">
            <v>0</v>
          </cell>
          <cell r="AA105">
            <v>21161852.300629973</v>
          </cell>
          <cell r="AB105">
            <v>31657150.337269541</v>
          </cell>
          <cell r="AD105">
            <v>52819002.637899518</v>
          </cell>
          <cell r="AF105">
            <v>10263023.437322296</v>
          </cell>
          <cell r="AG105">
            <v>25</v>
          </cell>
          <cell r="AH105">
            <v>22600543.699538022</v>
          </cell>
          <cell r="AI105">
            <v>32863567.136860318</v>
          </cell>
          <cell r="AK105">
            <v>0</v>
          </cell>
          <cell r="AL105">
            <v>32019901.607693117</v>
          </cell>
          <cell r="AM105">
            <v>32019901.607693117</v>
          </cell>
          <cell r="AO105">
            <v>1</v>
          </cell>
          <cell r="AQ105">
            <v>32863567.136860318</v>
          </cell>
          <cell r="AR105">
            <v>32019901.607693117</v>
          </cell>
          <cell r="AT105">
            <v>117702471.38245295</v>
          </cell>
          <cell r="AU105">
            <v>117702000</v>
          </cell>
        </row>
        <row r="106">
          <cell r="B106" t="str">
            <v>DC25</v>
          </cell>
          <cell r="C106" t="str">
            <v xml:space="preserve"> Amajuba District Municipality</v>
          </cell>
          <cell r="D106">
            <v>100</v>
          </cell>
          <cell r="E106" t="str">
            <v>C2</v>
          </cell>
          <cell r="F106" t="str">
            <v>C</v>
          </cell>
          <cell r="G106">
            <v>126429.78160738251</v>
          </cell>
          <cell r="H106">
            <v>0</v>
          </cell>
          <cell r="I106">
            <v>0</v>
          </cell>
          <cell r="K106">
            <v>0</v>
          </cell>
          <cell r="L106">
            <v>0</v>
          </cell>
          <cell r="M106">
            <v>0</v>
          </cell>
          <cell r="N106">
            <v>0</v>
          </cell>
          <cell r="O106">
            <v>0</v>
          </cell>
          <cell r="Q106">
            <v>1</v>
          </cell>
          <cell r="R106">
            <v>1</v>
          </cell>
          <cell r="S106">
            <v>0</v>
          </cell>
          <cell r="U106">
            <v>-60393264.313902885</v>
          </cell>
          <cell r="V106">
            <v>-32521462.618441809</v>
          </cell>
          <cell r="W106">
            <v>0</v>
          </cell>
          <cell r="Y106">
            <v>60393264.313902885</v>
          </cell>
          <cell r="Z106">
            <v>32521462.618441809</v>
          </cell>
          <cell r="AA106">
            <v>0</v>
          </cell>
          <cell r="AB106">
            <v>0</v>
          </cell>
          <cell r="AD106">
            <v>92914726.93234469</v>
          </cell>
          <cell r="AF106">
            <v>10263023.437322296</v>
          </cell>
          <cell r="AG106">
            <v>29</v>
          </cell>
          <cell r="AH106">
            <v>26216630.691464104</v>
          </cell>
          <cell r="AI106">
            <v>36479654.1287864</v>
          </cell>
          <cell r="AK106">
            <v>21798870.438443385</v>
          </cell>
          <cell r="AL106">
            <v>0</v>
          </cell>
          <cell r="AM106">
            <v>21798870.438443385</v>
          </cell>
          <cell r="AO106">
            <v>0.55159941186507744</v>
          </cell>
          <cell r="AQ106">
            <v>20122155.762480021</v>
          </cell>
          <cell r="AR106">
            <v>12024244.113168394</v>
          </cell>
          <cell r="AT106">
            <v>125061126.80799311</v>
          </cell>
          <cell r="AU106">
            <v>125061000</v>
          </cell>
        </row>
        <row r="107">
          <cell r="B107" t="str">
            <v>KZN261</v>
          </cell>
          <cell r="C107" t="str">
            <v xml:space="preserve"> eDumbe</v>
          </cell>
          <cell r="D107">
            <v>101</v>
          </cell>
          <cell r="E107" t="str">
            <v>B3</v>
          </cell>
          <cell r="F107" t="str">
            <v>B</v>
          </cell>
          <cell r="G107">
            <v>18444.401884873147</v>
          </cell>
          <cell r="H107">
            <v>0.72820699310303605</v>
          </cell>
          <cell r="I107">
            <v>12759.775314359071</v>
          </cell>
          <cell r="K107">
            <v>42045810.717376098</v>
          </cell>
          <cell r="L107">
            <v>22641453.099802807</v>
          </cell>
          <cell r="M107">
            <v>18979930.55252507</v>
          </cell>
          <cell r="N107">
            <v>28393096.51898168</v>
          </cell>
          <cell r="O107">
            <v>112060290.88868566</v>
          </cell>
          <cell r="Q107">
            <v>0</v>
          </cell>
          <cell r="R107">
            <v>0</v>
          </cell>
          <cell r="S107">
            <v>1</v>
          </cell>
          <cell r="U107">
            <v>-42045810.717376098</v>
          </cell>
          <cell r="V107">
            <v>-22641453.099802807</v>
          </cell>
          <cell r="W107">
            <v>0</v>
          </cell>
          <cell r="Y107">
            <v>0</v>
          </cell>
          <cell r="Z107">
            <v>0</v>
          </cell>
          <cell r="AA107">
            <v>18979930.55252507</v>
          </cell>
          <cell r="AB107">
            <v>28393096.51898168</v>
          </cell>
          <cell r="AD107">
            <v>47373027.071506754</v>
          </cell>
          <cell r="AF107">
            <v>10263023.437322296</v>
          </cell>
          <cell r="AG107">
            <v>19</v>
          </cell>
          <cell r="AH107">
            <v>17176413.211648896</v>
          </cell>
          <cell r="AI107">
            <v>27439436.648971193</v>
          </cell>
          <cell r="AK107">
            <v>0</v>
          </cell>
          <cell r="AL107">
            <v>28516429.451823667</v>
          </cell>
          <cell r="AM107">
            <v>28516429.451823667</v>
          </cell>
          <cell r="AO107">
            <v>0.99432302404979234</v>
          </cell>
          <cell r="AQ107">
            <v>27283663.627027735</v>
          </cell>
          <cell r="AR107">
            <v>28354542.367639869</v>
          </cell>
          <cell r="AT107">
            <v>103011233.06617436</v>
          </cell>
          <cell r="AU107">
            <v>103011000</v>
          </cell>
        </row>
        <row r="108">
          <cell r="B108" t="str">
            <v>KZN262</v>
          </cell>
          <cell r="C108" t="str">
            <v xml:space="preserve"> uPhongolo</v>
          </cell>
          <cell r="D108">
            <v>102</v>
          </cell>
          <cell r="E108" t="str">
            <v>B4</v>
          </cell>
          <cell r="F108" t="str">
            <v>B</v>
          </cell>
          <cell r="G108">
            <v>38727.629679920457</v>
          </cell>
          <cell r="H108">
            <v>0.74221512262588329</v>
          </cell>
          <cell r="I108">
            <v>27307.02079129736</v>
          </cell>
          <cell r="K108">
            <v>89981664.971348628</v>
          </cell>
          <cell r="L108">
            <v>48454664.389406234</v>
          </cell>
          <cell r="M108">
            <v>40618690.019716524</v>
          </cell>
          <cell r="N108">
            <v>60763677.876101434</v>
          </cell>
          <cell r="O108">
            <v>239818697.25657281</v>
          </cell>
          <cell r="Q108">
            <v>0</v>
          </cell>
          <cell r="R108">
            <v>0</v>
          </cell>
          <cell r="S108">
            <v>1</v>
          </cell>
          <cell r="U108">
            <v>-89981664.971348628</v>
          </cell>
          <cell r="V108">
            <v>-48454664.389406234</v>
          </cell>
          <cell r="W108">
            <v>0</v>
          </cell>
          <cell r="Y108">
            <v>0</v>
          </cell>
          <cell r="Z108">
            <v>0</v>
          </cell>
          <cell r="AA108">
            <v>40618690.019716524</v>
          </cell>
          <cell r="AB108">
            <v>60763677.876101434</v>
          </cell>
          <cell r="AD108">
            <v>101382367.89581797</v>
          </cell>
          <cell r="AF108">
            <v>10263023.437322296</v>
          </cell>
          <cell r="AG108">
            <v>29</v>
          </cell>
          <cell r="AH108">
            <v>26216630.691464104</v>
          </cell>
          <cell r="AI108">
            <v>36479654.1287864</v>
          </cell>
          <cell r="AK108">
            <v>0</v>
          </cell>
          <cell r="AL108">
            <v>59875821.753240854</v>
          </cell>
          <cell r="AM108">
            <v>59875821.753240854</v>
          </cell>
          <cell r="AO108">
            <v>0.95204741040927598</v>
          </cell>
          <cell r="AQ108">
            <v>34730360.245937146</v>
          </cell>
          <cell r="AR108">
            <v>57004621.046300352</v>
          </cell>
          <cell r="AT108">
            <v>193117349.18805546</v>
          </cell>
          <cell r="AU108">
            <v>193117000</v>
          </cell>
        </row>
        <row r="109">
          <cell r="B109" t="str">
            <v>KZN263</v>
          </cell>
          <cell r="C109" t="str">
            <v xml:space="preserve"> AbaQulusi</v>
          </cell>
          <cell r="D109">
            <v>103</v>
          </cell>
          <cell r="E109" t="str">
            <v>B3</v>
          </cell>
          <cell r="F109" t="str">
            <v>B</v>
          </cell>
          <cell r="G109">
            <v>59032.068140328753</v>
          </cell>
          <cell r="H109">
            <v>0.67508773793911947</v>
          </cell>
          <cell r="I109">
            <v>37859.234079386377</v>
          </cell>
          <cell r="K109">
            <v>124753152.0571036</v>
          </cell>
          <cell r="L109">
            <v>67178931.578697607</v>
          </cell>
          <cell r="M109">
            <v>56314912.754765674</v>
          </cell>
          <cell r="N109">
            <v>84244499.677127168</v>
          </cell>
          <cell r="O109">
            <v>332491496.06769407</v>
          </cell>
          <cell r="Q109">
            <v>0</v>
          </cell>
          <cell r="R109">
            <v>0</v>
          </cell>
          <cell r="S109">
            <v>1</v>
          </cell>
          <cell r="U109">
            <v>-124753152.0571036</v>
          </cell>
          <cell r="V109">
            <v>-67178931.578697607</v>
          </cell>
          <cell r="W109">
            <v>0</v>
          </cell>
          <cell r="Y109">
            <v>0</v>
          </cell>
          <cell r="Z109">
            <v>0</v>
          </cell>
          <cell r="AA109">
            <v>56314912.754765674</v>
          </cell>
          <cell r="AB109">
            <v>84244499.677127168</v>
          </cell>
          <cell r="AD109">
            <v>140559412.43189284</v>
          </cell>
          <cell r="AF109">
            <v>10263023.437322296</v>
          </cell>
          <cell r="AG109">
            <v>45</v>
          </cell>
          <cell r="AH109">
            <v>40680978.659168437</v>
          </cell>
          <cell r="AI109">
            <v>50944002.096490733</v>
          </cell>
          <cell r="AK109">
            <v>0</v>
          </cell>
          <cell r="AL109">
            <v>91268007.335034817</v>
          </cell>
          <cell r="AM109">
            <v>91268007.335034817</v>
          </cell>
          <cell r="AO109">
            <v>0.62518395567456597</v>
          </cell>
          <cell r="AQ109">
            <v>31849372.748577457</v>
          </cell>
          <cell r="AR109">
            <v>57059293.852252372</v>
          </cell>
          <cell r="AT109">
            <v>229468079.03272265</v>
          </cell>
          <cell r="AU109">
            <v>229468000</v>
          </cell>
        </row>
        <row r="110">
          <cell r="B110" t="str">
            <v>KZN265</v>
          </cell>
          <cell r="C110" t="str">
            <v xml:space="preserve"> Nongoma</v>
          </cell>
          <cell r="D110">
            <v>104</v>
          </cell>
          <cell r="E110" t="str">
            <v>B4</v>
          </cell>
          <cell r="F110" t="str">
            <v>B</v>
          </cell>
          <cell r="G110">
            <v>38562.381303417358</v>
          </cell>
          <cell r="H110">
            <v>0.68930644094632398</v>
          </cell>
          <cell r="I110">
            <v>25252.232920139999</v>
          </cell>
          <cell r="K110">
            <v>83210760.330275625</v>
          </cell>
          <cell r="L110">
            <v>44808567.019455023</v>
          </cell>
          <cell r="M110">
            <v>37562230.9415657</v>
          </cell>
          <cell r="N110">
            <v>56191356.740779437</v>
          </cell>
          <cell r="O110">
            <v>221772915.03207576</v>
          </cell>
          <cell r="Q110">
            <v>0</v>
          </cell>
          <cell r="R110">
            <v>0</v>
          </cell>
          <cell r="S110">
            <v>1</v>
          </cell>
          <cell r="U110">
            <v>-83210760.330275625</v>
          </cell>
          <cell r="V110">
            <v>-44808567.019455023</v>
          </cell>
          <cell r="W110">
            <v>0</v>
          </cell>
          <cell r="Y110">
            <v>0</v>
          </cell>
          <cell r="Z110">
            <v>0</v>
          </cell>
          <cell r="AA110">
            <v>37562230.9415657</v>
          </cell>
          <cell r="AB110">
            <v>56191356.740779437</v>
          </cell>
          <cell r="AD110">
            <v>93753587.682345137</v>
          </cell>
          <cell r="AF110">
            <v>10263023.437322296</v>
          </cell>
          <cell r="AG110">
            <v>45</v>
          </cell>
          <cell r="AH110">
            <v>40680978.659168437</v>
          </cell>
          <cell r="AI110">
            <v>50944002.096490733</v>
          </cell>
          <cell r="AK110">
            <v>0</v>
          </cell>
          <cell r="AL110">
            <v>59620335.362302706</v>
          </cell>
          <cell r="AM110">
            <v>59620335.362302706</v>
          </cell>
          <cell r="AO110">
            <v>1</v>
          </cell>
          <cell r="AQ110">
            <v>50944002.096490733</v>
          </cell>
          <cell r="AR110">
            <v>59620335.362302706</v>
          </cell>
          <cell r="AT110">
            <v>204317925.14113855</v>
          </cell>
          <cell r="AU110">
            <v>204318000</v>
          </cell>
        </row>
        <row r="111">
          <cell r="B111" t="str">
            <v>KZN266</v>
          </cell>
          <cell r="C111" t="str">
            <v xml:space="preserve"> Ulundi</v>
          </cell>
          <cell r="D111">
            <v>105</v>
          </cell>
          <cell r="E111" t="str">
            <v>B4</v>
          </cell>
          <cell r="F111" t="str">
            <v>B</v>
          </cell>
          <cell r="G111">
            <v>40657.683677983863</v>
          </cell>
          <cell r="H111">
            <v>0.65847590571669279</v>
          </cell>
          <cell r="I111">
            <v>25433.499829993059</v>
          </cell>
          <cell r="K111">
            <v>83808068.197635055</v>
          </cell>
          <cell r="L111">
            <v>45130214.2379108</v>
          </cell>
          <cell r="M111">
            <v>37831862.128300652</v>
          </cell>
          <cell r="N111">
            <v>56594712.500607252</v>
          </cell>
          <cell r="O111">
            <v>223364857.06445378</v>
          </cell>
          <cell r="Q111">
            <v>0</v>
          </cell>
          <cell r="R111">
            <v>0</v>
          </cell>
          <cell r="S111">
            <v>1</v>
          </cell>
          <cell r="U111">
            <v>-83808068.197635055</v>
          </cell>
          <cell r="V111">
            <v>-45130214.2379108</v>
          </cell>
          <cell r="W111">
            <v>0</v>
          </cell>
          <cell r="Y111">
            <v>0</v>
          </cell>
          <cell r="Z111">
            <v>0</v>
          </cell>
          <cell r="AA111">
            <v>37831862.128300652</v>
          </cell>
          <cell r="AB111">
            <v>56594712.500607252</v>
          </cell>
          <cell r="AD111">
            <v>94426574.628907904</v>
          </cell>
          <cell r="AF111">
            <v>10263023.437322296</v>
          </cell>
          <cell r="AG111">
            <v>47</v>
          </cell>
          <cell r="AH111">
            <v>42489022.155131482</v>
          </cell>
          <cell r="AI111">
            <v>52752045.592453778</v>
          </cell>
          <cell r="AK111">
            <v>0</v>
          </cell>
          <cell r="AL111">
            <v>62859830.072812542</v>
          </cell>
          <cell r="AM111">
            <v>62859830.072812542</v>
          </cell>
          <cell r="AO111">
            <v>1</v>
          </cell>
          <cell r="AQ111">
            <v>52752045.592453778</v>
          </cell>
          <cell r="AR111">
            <v>62859830.072812542</v>
          </cell>
          <cell r="AT111">
            <v>210038450.29417422</v>
          </cell>
          <cell r="AU111">
            <v>210038000</v>
          </cell>
        </row>
        <row r="112">
          <cell r="B112" t="str">
            <v>DC26</v>
          </cell>
          <cell r="C112" t="str">
            <v xml:space="preserve"> Zululand District Municipality</v>
          </cell>
          <cell r="D112">
            <v>106</v>
          </cell>
          <cell r="E112" t="str">
            <v>C2</v>
          </cell>
          <cell r="F112" t="str">
            <v>C</v>
          </cell>
          <cell r="G112">
            <v>195424.16468652355</v>
          </cell>
          <cell r="H112">
            <v>0</v>
          </cell>
          <cell r="I112">
            <v>0</v>
          </cell>
          <cell r="K112">
            <v>0</v>
          </cell>
          <cell r="L112">
            <v>0</v>
          </cell>
          <cell r="M112">
            <v>0</v>
          </cell>
          <cell r="N112">
            <v>0</v>
          </cell>
          <cell r="O112">
            <v>0</v>
          </cell>
          <cell r="Q112">
            <v>1</v>
          </cell>
          <cell r="R112">
            <v>1</v>
          </cell>
          <cell r="S112">
            <v>0</v>
          </cell>
          <cell r="U112">
            <v>-423799456.27373898</v>
          </cell>
          <cell r="V112">
            <v>-228213830.32527247</v>
          </cell>
          <cell r="W112">
            <v>0</v>
          </cell>
          <cell r="Y112">
            <v>423799456.27373898</v>
          </cell>
          <cell r="Z112">
            <v>228213830.32527247</v>
          </cell>
          <cell r="AA112">
            <v>0</v>
          </cell>
          <cell r="AB112">
            <v>0</v>
          </cell>
          <cell r="AD112">
            <v>652013286.59901142</v>
          </cell>
          <cell r="AF112">
            <v>10263023.437322296</v>
          </cell>
          <cell r="AG112">
            <v>37</v>
          </cell>
          <cell r="AH112">
            <v>33448804.67531627</v>
          </cell>
          <cell r="AI112">
            <v>43711828.112638563</v>
          </cell>
          <cell r="AK112">
            <v>33694798.744268321</v>
          </cell>
          <cell r="AL112">
            <v>0</v>
          </cell>
          <cell r="AM112">
            <v>33694798.744268321</v>
          </cell>
          <cell r="AO112">
            <v>0.76812898601204305</v>
          </cell>
          <cell r="AQ112">
            <v>33576322.204893775</v>
          </cell>
          <cell r="AR112">
            <v>25881951.593314685</v>
          </cell>
          <cell r="AT112">
            <v>711471560.3972199</v>
          </cell>
          <cell r="AU112">
            <v>711472000</v>
          </cell>
        </row>
        <row r="113">
          <cell r="B113" t="str">
            <v>KZN271</v>
          </cell>
          <cell r="C113" t="str">
            <v xml:space="preserve"> uMhlabuyalingana</v>
          </cell>
          <cell r="D113">
            <v>107</v>
          </cell>
          <cell r="E113" t="str">
            <v>B4</v>
          </cell>
          <cell r="F113" t="str">
            <v>B</v>
          </cell>
          <cell r="G113">
            <v>45848.619980285584</v>
          </cell>
          <cell r="H113">
            <v>0.77573116220156901</v>
          </cell>
          <cell r="I113">
            <v>33787.893099512767</v>
          </cell>
          <cell r="K113">
            <v>111337333.3621597</v>
          </cell>
          <cell r="L113">
            <v>59954582.122843266</v>
          </cell>
          <cell r="M113">
            <v>50258868.102733962</v>
          </cell>
          <cell r="N113">
            <v>75184937.533180177</v>
          </cell>
          <cell r="O113">
            <v>296735721.12091708</v>
          </cell>
          <cell r="Q113">
            <v>0</v>
          </cell>
          <cell r="R113">
            <v>0</v>
          </cell>
          <cell r="S113">
            <v>1</v>
          </cell>
          <cell r="U113">
            <v>-111337333.3621597</v>
          </cell>
          <cell r="V113">
            <v>-59954582.122843266</v>
          </cell>
          <cell r="W113">
            <v>0</v>
          </cell>
          <cell r="Y113">
            <v>0</v>
          </cell>
          <cell r="Z113">
            <v>0</v>
          </cell>
          <cell r="AA113">
            <v>50258868.102733962</v>
          </cell>
          <cell r="AB113">
            <v>75184937.533180177</v>
          </cell>
          <cell r="AD113">
            <v>125443805.63591415</v>
          </cell>
          <cell r="AF113">
            <v>10263023.437322296</v>
          </cell>
          <cell r="AG113">
            <v>39</v>
          </cell>
          <cell r="AH113">
            <v>35256848.171279311</v>
          </cell>
          <cell r="AI113">
            <v>45519871.608601607</v>
          </cell>
          <cell r="AK113">
            <v>0</v>
          </cell>
          <cell r="AL113">
            <v>70885407.143701419</v>
          </cell>
          <cell r="AM113">
            <v>70885407.143701419</v>
          </cell>
          <cell r="AO113">
            <v>1</v>
          </cell>
          <cell r="AQ113">
            <v>45519871.608601607</v>
          </cell>
          <cell r="AR113">
            <v>70885407.143701419</v>
          </cell>
          <cell r="AT113">
            <v>241849084.38821718</v>
          </cell>
          <cell r="AU113">
            <v>241849000</v>
          </cell>
        </row>
        <row r="114">
          <cell r="B114" t="str">
            <v>KZN272</v>
          </cell>
          <cell r="C114" t="str">
            <v xml:space="preserve"> Jozini</v>
          </cell>
          <cell r="D114">
            <v>108</v>
          </cell>
          <cell r="E114" t="str">
            <v>B4</v>
          </cell>
          <cell r="F114" t="str">
            <v>B</v>
          </cell>
          <cell r="G114">
            <v>49491.737157730393</v>
          </cell>
          <cell r="H114">
            <v>0.739798709490469</v>
          </cell>
          <cell r="I114">
            <v>34783.22711574391</v>
          </cell>
          <cell r="K114">
            <v>114617142.34123515</v>
          </cell>
          <cell r="L114">
            <v>61720742.411087155</v>
          </cell>
          <cell r="M114">
            <v>51739409.102807358</v>
          </cell>
          <cell r="N114">
            <v>77399758.256525815</v>
          </cell>
          <cell r="O114">
            <v>305477052.11165547</v>
          </cell>
          <cell r="Q114">
            <v>0</v>
          </cell>
          <cell r="R114">
            <v>0</v>
          </cell>
          <cell r="S114">
            <v>1</v>
          </cell>
          <cell r="U114">
            <v>-114617142.34123515</v>
          </cell>
          <cell r="V114">
            <v>-61720742.411087155</v>
          </cell>
          <cell r="W114">
            <v>0</v>
          </cell>
          <cell r="Y114">
            <v>0</v>
          </cell>
          <cell r="Z114">
            <v>0</v>
          </cell>
          <cell r="AA114">
            <v>51739409.102807358</v>
          </cell>
          <cell r="AB114">
            <v>77399758.256525815</v>
          </cell>
          <cell r="AD114">
            <v>129139167.35933317</v>
          </cell>
          <cell r="AF114">
            <v>10263023.437322296</v>
          </cell>
          <cell r="AG114">
            <v>45</v>
          </cell>
          <cell r="AH114">
            <v>40680978.659168437</v>
          </cell>
          <cell r="AI114">
            <v>50944002.096490733</v>
          </cell>
          <cell r="AK114">
            <v>0</v>
          </cell>
          <cell r="AL114">
            <v>76517939.693349138</v>
          </cell>
          <cell r="AM114">
            <v>76517939.693349138</v>
          </cell>
          <cell r="AO114">
            <v>1</v>
          </cell>
          <cell r="AQ114">
            <v>50944002.096490733</v>
          </cell>
          <cell r="AR114">
            <v>76517939.693349138</v>
          </cell>
          <cell r="AT114">
            <v>256601109.14917302</v>
          </cell>
          <cell r="AU114">
            <v>256601000</v>
          </cell>
        </row>
        <row r="115">
          <cell r="B115" t="str">
            <v>KZN275</v>
          </cell>
          <cell r="C115" t="str">
            <v xml:space="preserve"> Mtubatuba</v>
          </cell>
          <cell r="D115">
            <v>109</v>
          </cell>
          <cell r="E115" t="str">
            <v>B3</v>
          </cell>
          <cell r="F115" t="str">
            <v>B</v>
          </cell>
          <cell r="G115">
            <v>50216.954354472364</v>
          </cell>
          <cell r="H115">
            <v>0.68009198897806944</v>
          </cell>
          <cell r="I115">
            <v>32444.54094898633</v>
          </cell>
          <cell r="K115">
            <v>106910740.50638637</v>
          </cell>
          <cell r="L115">
            <v>57570884.607540175</v>
          </cell>
          <cell r="M115">
            <v>48260656.543641344</v>
          </cell>
          <cell r="N115">
            <v>72195705.643966883</v>
          </cell>
          <cell r="O115">
            <v>284937987.30153477</v>
          </cell>
          <cell r="Q115">
            <v>0</v>
          </cell>
          <cell r="R115">
            <v>0</v>
          </cell>
          <cell r="S115">
            <v>1</v>
          </cell>
          <cell r="U115">
            <v>-106910740.50638637</v>
          </cell>
          <cell r="V115">
            <v>-57570884.607540175</v>
          </cell>
          <cell r="W115">
            <v>0</v>
          </cell>
          <cell r="Y115">
            <v>0</v>
          </cell>
          <cell r="Z115">
            <v>0</v>
          </cell>
          <cell r="AA115">
            <v>48260656.543641344</v>
          </cell>
          <cell r="AB115">
            <v>72195705.643966883</v>
          </cell>
          <cell r="AD115">
            <v>120456362.18760823</v>
          </cell>
          <cell r="AF115">
            <v>10263023.437322296</v>
          </cell>
          <cell r="AG115">
            <v>45</v>
          </cell>
          <cell r="AH115">
            <v>40680978.659168437</v>
          </cell>
          <cell r="AI115">
            <v>50944002.096490733</v>
          </cell>
          <cell r="AK115">
            <v>0</v>
          </cell>
          <cell r="AL115">
            <v>77639179.902558774</v>
          </cell>
          <cell r="AM115">
            <v>77639179.902558774</v>
          </cell>
          <cell r="AO115">
            <v>0.94114890020733089</v>
          </cell>
          <cell r="AQ115">
            <v>47945891.545272216</v>
          </cell>
          <cell r="AR115">
            <v>73070028.778292298</v>
          </cell>
          <cell r="AT115">
            <v>241472282.51117274</v>
          </cell>
          <cell r="AU115">
            <v>241472000</v>
          </cell>
        </row>
        <row r="116">
          <cell r="B116" t="str">
            <v>KZN276</v>
          </cell>
          <cell r="C116" t="str">
            <v xml:space="preserve"> Big Five Hlabisa</v>
          </cell>
          <cell r="D116">
            <v>110</v>
          </cell>
          <cell r="E116" t="str">
            <v>B3</v>
          </cell>
          <cell r="F116" t="str">
            <v>B</v>
          </cell>
          <cell r="G116">
            <v>29213.426756870962</v>
          </cell>
          <cell r="H116">
            <v>0.70806253400666719</v>
          </cell>
          <cell r="I116">
            <v>19650.686327663814</v>
          </cell>
          <cell r="K116">
            <v>64752632.19327189</v>
          </cell>
          <cell r="L116">
            <v>34868959.829257384</v>
          </cell>
          <cell r="M116">
            <v>29230033.650263175</v>
          </cell>
          <cell r="N116">
            <v>43726775.732305914</v>
          </cell>
          <cell r="O116">
            <v>172578401.40509838</v>
          </cell>
          <cell r="Q116">
            <v>0</v>
          </cell>
          <cell r="R116">
            <v>0</v>
          </cell>
          <cell r="S116">
            <v>1</v>
          </cell>
          <cell r="U116">
            <v>-64752632.19327189</v>
          </cell>
          <cell r="V116">
            <v>-34868959.829257384</v>
          </cell>
          <cell r="W116">
            <v>0</v>
          </cell>
          <cell r="Y116">
            <v>0</v>
          </cell>
          <cell r="Z116">
            <v>0</v>
          </cell>
          <cell r="AA116">
            <v>29230033.650263175</v>
          </cell>
          <cell r="AB116">
            <v>43726775.732305914</v>
          </cell>
          <cell r="AD116">
            <v>72956809.38256909</v>
          </cell>
          <cell r="AF116">
            <v>10263023.437322296</v>
          </cell>
          <cell r="AG116">
            <v>27</v>
          </cell>
          <cell r="AH116">
            <v>24408587.195501063</v>
          </cell>
          <cell r="AI116">
            <v>34671610.632823363</v>
          </cell>
          <cell r="AK116">
            <v>0</v>
          </cell>
          <cell r="AL116">
            <v>45166150.052366316</v>
          </cell>
          <cell r="AM116">
            <v>45166150.052366316</v>
          </cell>
          <cell r="AO116">
            <v>1</v>
          </cell>
          <cell r="AQ116">
            <v>34671610.632823363</v>
          </cell>
          <cell r="AR116">
            <v>45166150.052366316</v>
          </cell>
          <cell r="AT116">
            <v>152794570.06775877</v>
          </cell>
          <cell r="AU116">
            <v>152795000</v>
          </cell>
        </row>
        <row r="117">
          <cell r="B117" t="str">
            <v>DC27</v>
          </cell>
          <cell r="C117" t="str">
            <v xml:space="preserve"> uMkhanyakude District Municipality</v>
          </cell>
          <cell r="D117">
            <v>111</v>
          </cell>
          <cell r="E117" t="str">
            <v>C2</v>
          </cell>
          <cell r="F117" t="str">
            <v>C</v>
          </cell>
          <cell r="G117">
            <v>174770.7382493593</v>
          </cell>
          <cell r="H117">
            <v>0</v>
          </cell>
          <cell r="I117">
            <v>0</v>
          </cell>
          <cell r="K117">
            <v>0</v>
          </cell>
          <cell r="L117">
            <v>0</v>
          </cell>
          <cell r="M117">
            <v>0</v>
          </cell>
          <cell r="N117">
            <v>0</v>
          </cell>
          <cell r="O117">
            <v>0</v>
          </cell>
          <cell r="Q117">
            <v>1</v>
          </cell>
          <cell r="R117">
            <v>1</v>
          </cell>
          <cell r="S117">
            <v>0</v>
          </cell>
          <cell r="U117">
            <v>-397617848.40305305</v>
          </cell>
          <cell r="V117">
            <v>-214115168.97072798</v>
          </cell>
          <cell r="W117">
            <v>0</v>
          </cell>
          <cell r="Y117">
            <v>397617848.40305305</v>
          </cell>
          <cell r="Z117">
            <v>214115168.97072798</v>
          </cell>
          <cell r="AA117">
            <v>0</v>
          </cell>
          <cell r="AB117">
            <v>0</v>
          </cell>
          <cell r="AD117">
            <v>611733017.37378097</v>
          </cell>
          <cell r="AF117">
            <v>10263023.437322296</v>
          </cell>
          <cell r="AG117">
            <v>35</v>
          </cell>
          <cell r="AH117">
            <v>31640761.17935323</v>
          </cell>
          <cell r="AI117">
            <v>41903784.616675526</v>
          </cell>
          <cell r="AK117">
            <v>30133759.871229757</v>
          </cell>
          <cell r="AL117">
            <v>0</v>
          </cell>
          <cell r="AM117">
            <v>30133759.871229757</v>
          </cell>
          <cell r="AO117">
            <v>0.8275905896049478</v>
          </cell>
          <cell r="AQ117">
            <v>34679177.817593239</v>
          </cell>
          <cell r="AR117">
            <v>24938416.098844949</v>
          </cell>
          <cell r="AT117">
            <v>671350611.29021919</v>
          </cell>
          <cell r="AU117">
            <v>671351000</v>
          </cell>
        </row>
        <row r="118">
          <cell r="B118" t="str">
            <v>KZN281</v>
          </cell>
          <cell r="C118" t="str">
            <v xml:space="preserve"> uMfolozi</v>
          </cell>
          <cell r="D118">
            <v>112</v>
          </cell>
          <cell r="E118" t="str">
            <v>B4</v>
          </cell>
          <cell r="F118" t="str">
            <v>B</v>
          </cell>
          <cell r="G118">
            <v>34906.456920035278</v>
          </cell>
          <cell r="H118">
            <v>0.69990517946424957</v>
          </cell>
          <cell r="I118">
            <v>23209.649495324469</v>
          </cell>
          <cell r="K118">
            <v>76480071.58863318</v>
          </cell>
          <cell r="L118">
            <v>41184125.704775147</v>
          </cell>
          <cell r="M118">
            <v>34523925.75235831</v>
          </cell>
          <cell r="N118">
            <v>51646192.982010484</v>
          </cell>
          <cell r="O118">
            <v>203834316.02777714</v>
          </cell>
          <cell r="Q118">
            <v>0</v>
          </cell>
          <cell r="R118">
            <v>0</v>
          </cell>
          <cell r="S118">
            <v>1</v>
          </cell>
          <cell r="U118">
            <v>-76480071.58863318</v>
          </cell>
          <cell r="V118">
            <v>-41184125.704775147</v>
          </cell>
          <cell r="W118">
            <v>0</v>
          </cell>
          <cell r="Y118">
            <v>0</v>
          </cell>
          <cell r="Z118">
            <v>0</v>
          </cell>
          <cell r="AA118">
            <v>34523925.75235831</v>
          </cell>
          <cell r="AB118">
            <v>51646192.982010484</v>
          </cell>
          <cell r="AD118">
            <v>86170118.734368801</v>
          </cell>
          <cell r="AF118">
            <v>10263023.437322296</v>
          </cell>
          <cell r="AG118">
            <v>35</v>
          </cell>
          <cell r="AH118">
            <v>31640761.17935323</v>
          </cell>
          <cell r="AI118">
            <v>41903784.616675526</v>
          </cell>
          <cell r="AK118">
            <v>0</v>
          </cell>
          <cell r="AL118">
            <v>53968001.911174692</v>
          </cell>
          <cell r="AM118">
            <v>53968001.911174692</v>
          </cell>
          <cell r="AO118">
            <v>1</v>
          </cell>
          <cell r="AQ118">
            <v>41903784.616675526</v>
          </cell>
          <cell r="AR118">
            <v>53968001.911174692</v>
          </cell>
          <cell r="AT118">
            <v>182041905.26221901</v>
          </cell>
          <cell r="AU118">
            <v>182042000</v>
          </cell>
        </row>
        <row r="119">
          <cell r="B119" t="str">
            <v>KZN282</v>
          </cell>
          <cell r="C119" t="str">
            <v xml:space="preserve"> uMhlathuze</v>
          </cell>
          <cell r="D119">
            <v>113</v>
          </cell>
          <cell r="E119" t="str">
            <v>B1</v>
          </cell>
          <cell r="F119" t="str">
            <v>B</v>
          </cell>
          <cell r="G119">
            <v>129227.97560516528</v>
          </cell>
          <cell r="H119">
            <v>0.53984837977285005</v>
          </cell>
          <cell r="I119">
            <v>66275.337589185176</v>
          </cell>
          <cell r="K119">
            <v>218389448.94031256</v>
          </cell>
          <cell r="L119">
            <v>117601596.48034588</v>
          </cell>
          <cell r="M119">
            <v>98583342.872215286</v>
          </cell>
          <cell r="N119">
            <v>147476112.28547335</v>
          </cell>
          <cell r="O119">
            <v>582050500.57834709</v>
          </cell>
          <cell r="Q119">
            <v>1</v>
          </cell>
          <cell r="R119">
            <v>1</v>
          </cell>
          <cell r="S119">
            <v>1</v>
          </cell>
          <cell r="U119">
            <v>0</v>
          </cell>
          <cell r="V119">
            <v>0</v>
          </cell>
          <cell r="W119">
            <v>0</v>
          </cell>
          <cell r="Y119">
            <v>218389448.94031256</v>
          </cell>
          <cell r="Z119">
            <v>117601596.48034588</v>
          </cell>
          <cell r="AA119">
            <v>98583342.872215286</v>
          </cell>
          <cell r="AB119">
            <v>147476112.28547335</v>
          </cell>
          <cell r="AD119">
            <v>582050500.57834709</v>
          </cell>
          <cell r="AF119">
            <v>10263023.437322296</v>
          </cell>
          <cell r="AG119">
            <v>67</v>
          </cell>
          <cell r="AH119">
            <v>60569457.114761896</v>
          </cell>
          <cell r="AI119">
            <v>70832480.552084193</v>
          </cell>
          <cell r="AK119">
            <v>0</v>
          </cell>
          <cell r="AL119">
            <v>199796148.04256529</v>
          </cell>
          <cell r="AM119">
            <v>199796148.04256529</v>
          </cell>
          <cell r="AO119">
            <v>0.26792968428744679</v>
          </cell>
          <cell r="AQ119">
            <v>18978124.151616633</v>
          </cell>
          <cell r="AR119">
            <v>53531318.866892494</v>
          </cell>
          <cell r="AT119">
            <v>654559943.59685624</v>
          </cell>
          <cell r="AU119">
            <v>654560000</v>
          </cell>
        </row>
        <row r="120">
          <cell r="B120" t="str">
            <v>KZN284</v>
          </cell>
          <cell r="C120" t="str">
            <v xml:space="preserve"> uMlalazi</v>
          </cell>
          <cell r="D120">
            <v>114</v>
          </cell>
          <cell r="E120" t="str">
            <v>B4</v>
          </cell>
          <cell r="F120" t="str">
            <v>B</v>
          </cell>
          <cell r="G120">
            <v>50694.243154016374</v>
          </cell>
          <cell r="H120">
            <v>0.69995862005510623</v>
          </cell>
          <cell r="I120">
            <v>33709.678858682149</v>
          </cell>
          <cell r="K120">
            <v>111079603.02723235</v>
          </cell>
          <cell r="L120">
            <v>59815795.661336362</v>
          </cell>
          <cell r="M120">
            <v>50142525.861384854</v>
          </cell>
          <cell r="N120">
            <v>75010894.931774527</v>
          </cell>
          <cell r="O120">
            <v>296048819.48172808</v>
          </cell>
          <cell r="Q120">
            <v>0</v>
          </cell>
          <cell r="R120">
            <v>0</v>
          </cell>
          <cell r="S120">
            <v>1</v>
          </cell>
          <cell r="U120">
            <v>-111079603.02723235</v>
          </cell>
          <cell r="V120">
            <v>-59815795.661336362</v>
          </cell>
          <cell r="W120">
            <v>0</v>
          </cell>
          <cell r="Y120">
            <v>0</v>
          </cell>
          <cell r="Z120">
            <v>0</v>
          </cell>
          <cell r="AA120">
            <v>50142525.861384854</v>
          </cell>
          <cell r="AB120">
            <v>75010894.931774527</v>
          </cell>
          <cell r="AD120">
            <v>125153420.79315938</v>
          </cell>
          <cell r="AF120">
            <v>10263023.437322296</v>
          </cell>
          <cell r="AG120">
            <v>55</v>
          </cell>
          <cell r="AH120">
            <v>49721196.138983645</v>
          </cell>
          <cell r="AI120">
            <v>59984219.576305941</v>
          </cell>
          <cell r="AK120">
            <v>0</v>
          </cell>
          <cell r="AL120">
            <v>78377104.204213947</v>
          </cell>
          <cell r="AM120">
            <v>78377104.204213947</v>
          </cell>
          <cell r="AO120">
            <v>0.8892003628743651</v>
          </cell>
          <cell r="AQ120">
            <v>53337989.813986838</v>
          </cell>
          <cell r="AR120">
            <v>69692949.499428973</v>
          </cell>
          <cell r="AT120">
            <v>248184360.10657519</v>
          </cell>
          <cell r="AU120">
            <v>248184000</v>
          </cell>
        </row>
        <row r="121">
          <cell r="B121" t="str">
            <v>KZN285</v>
          </cell>
          <cell r="C121" t="str">
            <v xml:space="preserve"> Mthonjaneni</v>
          </cell>
          <cell r="D121">
            <v>115</v>
          </cell>
          <cell r="E121" t="str">
            <v>B3</v>
          </cell>
          <cell r="F121" t="str">
            <v>B</v>
          </cell>
          <cell r="G121">
            <v>16121.351865395844</v>
          </cell>
          <cell r="H121">
            <v>0.71973968448436931</v>
          </cell>
          <cell r="I121">
            <v>11023.017869808427</v>
          </cell>
          <cell r="K121">
            <v>36322874.93077223</v>
          </cell>
          <cell r="L121">
            <v>19559681.575011503</v>
          </cell>
          <cell r="M121">
            <v>16396535.871032758</v>
          </cell>
          <cell r="N121">
            <v>24528457.797820676</v>
          </cell>
          <cell r="O121">
            <v>96807550.174637169</v>
          </cell>
          <cell r="Q121">
            <v>0</v>
          </cell>
          <cell r="R121">
            <v>0</v>
          </cell>
          <cell r="S121">
            <v>1</v>
          </cell>
          <cell r="U121">
            <v>-36322874.93077223</v>
          </cell>
          <cell r="V121">
            <v>-19559681.575011503</v>
          </cell>
          <cell r="W121">
            <v>0</v>
          </cell>
          <cell r="Y121">
            <v>0</v>
          </cell>
          <cell r="Z121">
            <v>0</v>
          </cell>
          <cell r="AA121">
            <v>16396535.871032758</v>
          </cell>
          <cell r="AB121">
            <v>24528457.797820676</v>
          </cell>
          <cell r="AD121">
            <v>40924993.668853432</v>
          </cell>
          <cell r="AF121">
            <v>10263023.437322296</v>
          </cell>
          <cell r="AG121">
            <v>25</v>
          </cell>
          <cell r="AH121">
            <v>22600543.699538022</v>
          </cell>
          <cell r="AI121">
            <v>32863567.136860318</v>
          </cell>
          <cell r="AK121">
            <v>0</v>
          </cell>
          <cell r="AL121">
            <v>24924819.791235439</v>
          </cell>
          <cell r="AM121">
            <v>24924819.791235439</v>
          </cell>
          <cell r="AO121">
            <v>1</v>
          </cell>
          <cell r="AQ121">
            <v>32863567.136860318</v>
          </cell>
          <cell r="AR121">
            <v>24924819.791235439</v>
          </cell>
          <cell r="AT121">
            <v>98713380.59694919</v>
          </cell>
          <cell r="AU121">
            <v>98713000</v>
          </cell>
        </row>
        <row r="122">
          <cell r="B122" t="str">
            <v>KZN286</v>
          </cell>
          <cell r="C122" t="str">
            <v xml:space="preserve"> Nkandla</v>
          </cell>
          <cell r="D122">
            <v>116</v>
          </cell>
          <cell r="E122" t="str">
            <v>B4</v>
          </cell>
          <cell r="F122" t="str">
            <v>B</v>
          </cell>
          <cell r="G122">
            <v>21852.852580097693</v>
          </cell>
          <cell r="H122">
            <v>0.70225188701637975</v>
          </cell>
          <cell r="I122">
            <v>14578.896613011149</v>
          </cell>
          <cell r="K122">
            <v>48040150.579223</v>
          </cell>
          <cell r="L122">
            <v>25869374.325024813</v>
          </cell>
          <cell r="M122">
            <v>21685839.948608346</v>
          </cell>
          <cell r="N122">
            <v>32441011.575467002</v>
          </cell>
          <cell r="O122">
            <v>128036376.42832316</v>
          </cell>
          <cell r="Q122">
            <v>0</v>
          </cell>
          <cell r="R122">
            <v>0</v>
          </cell>
          <cell r="S122">
            <v>1</v>
          </cell>
          <cell r="U122">
            <v>-48040150.579223</v>
          </cell>
          <cell r="V122">
            <v>-25869374.325024813</v>
          </cell>
          <cell r="W122">
            <v>0</v>
          </cell>
          <cell r="Y122">
            <v>0</v>
          </cell>
          <cell r="Z122">
            <v>0</v>
          </cell>
          <cell r="AA122">
            <v>21685839.948608346</v>
          </cell>
          <cell r="AB122">
            <v>32441011.575467002</v>
          </cell>
          <cell r="AD122">
            <v>54126851.524075344</v>
          </cell>
          <cell r="AF122">
            <v>10263023.437322296</v>
          </cell>
          <cell r="AG122">
            <v>27</v>
          </cell>
          <cell r="AH122">
            <v>24408587.195501063</v>
          </cell>
          <cell r="AI122">
            <v>34671610.632823363</v>
          </cell>
          <cell r="AK122">
            <v>0</v>
          </cell>
          <cell r="AL122">
            <v>33786150.009696804</v>
          </cell>
          <cell r="AM122">
            <v>33786150.009696804</v>
          </cell>
          <cell r="AO122">
            <v>1</v>
          </cell>
          <cell r="AQ122">
            <v>34671610.632823363</v>
          </cell>
          <cell r="AR122">
            <v>33786150.009696804</v>
          </cell>
          <cell r="AT122">
            <v>122584612.1665955</v>
          </cell>
          <cell r="AU122">
            <v>122585000</v>
          </cell>
        </row>
        <row r="123">
          <cell r="B123" t="str">
            <v>DC28</v>
          </cell>
          <cell r="C123" t="str">
            <v xml:space="preserve"> King Cetshwayo District Municipality</v>
          </cell>
          <cell r="D123">
            <v>117</v>
          </cell>
          <cell r="E123" t="str">
            <v>C2</v>
          </cell>
          <cell r="F123" t="str">
            <v>C</v>
          </cell>
          <cell r="G123">
            <v>252802.8801247105</v>
          </cell>
          <cell r="H123">
            <v>0</v>
          </cell>
          <cell r="I123">
            <v>0</v>
          </cell>
          <cell r="K123">
            <v>0</v>
          </cell>
          <cell r="L123">
            <v>0</v>
          </cell>
          <cell r="M123">
            <v>0</v>
          </cell>
          <cell r="N123">
            <v>0</v>
          </cell>
          <cell r="O123">
            <v>0</v>
          </cell>
          <cell r="Q123">
            <v>1</v>
          </cell>
          <cell r="R123">
            <v>1</v>
          </cell>
          <cell r="S123">
            <v>1</v>
          </cell>
          <cell r="U123">
            <v>-271922700.12586075</v>
          </cell>
          <cell r="V123">
            <v>-146428977.26614785</v>
          </cell>
          <cell r="W123">
            <v>0</v>
          </cell>
          <cell r="Y123">
            <v>271922700.12586075</v>
          </cell>
          <cell r="Z123">
            <v>146428977.26614785</v>
          </cell>
          <cell r="AA123">
            <v>0</v>
          </cell>
          <cell r="AB123">
            <v>0</v>
          </cell>
          <cell r="AD123">
            <v>418351677.3920086</v>
          </cell>
          <cell r="AF123">
            <v>10263023.437322296</v>
          </cell>
          <cell r="AG123">
            <v>43</v>
          </cell>
          <cell r="AH123">
            <v>38872935.163205393</v>
          </cell>
          <cell r="AI123">
            <v>49135958.600527689</v>
          </cell>
          <cell r="AK123">
            <v>43587967.64687372</v>
          </cell>
          <cell r="AL123">
            <v>0</v>
          </cell>
          <cell r="AM123">
            <v>43587967.64687372</v>
          </cell>
          <cell r="AO123">
            <v>0.14612412949457443</v>
          </cell>
          <cell r="AQ123">
            <v>7179949.177383556</v>
          </cell>
          <cell r="AR123">
            <v>6369253.8288370958</v>
          </cell>
          <cell r="AT123">
            <v>431900880.39822924</v>
          </cell>
          <cell r="AU123">
            <v>431901000</v>
          </cell>
        </row>
        <row r="124">
          <cell r="B124" t="str">
            <v>KZN291</v>
          </cell>
          <cell r="C124" t="str">
            <v xml:space="preserve"> Mandeni</v>
          </cell>
          <cell r="D124">
            <v>118</v>
          </cell>
          <cell r="E124" t="str">
            <v>B4</v>
          </cell>
          <cell r="F124" t="str">
            <v>B</v>
          </cell>
          <cell r="G124">
            <v>53896.097952467673</v>
          </cell>
          <cell r="H124">
            <v>0.7200505770670419</v>
          </cell>
          <cell r="I124">
            <v>36867.520610719352</v>
          </cell>
          <cell r="K124">
            <v>121485273.44935706</v>
          </cell>
          <cell r="L124">
            <v>65419195.73413308</v>
          </cell>
          <cell r="M124">
            <v>54839757.252448797</v>
          </cell>
          <cell r="N124">
            <v>82037735.408844963</v>
          </cell>
          <cell r="O124">
            <v>323781961.8447839</v>
          </cell>
          <cell r="Q124">
            <v>0</v>
          </cell>
          <cell r="R124">
            <v>0</v>
          </cell>
          <cell r="S124">
            <v>1</v>
          </cell>
          <cell r="U124">
            <v>-121485273.44935706</v>
          </cell>
          <cell r="V124">
            <v>-65419195.73413308</v>
          </cell>
          <cell r="W124">
            <v>0</v>
          </cell>
          <cell r="Y124">
            <v>0</v>
          </cell>
          <cell r="Z124">
            <v>0</v>
          </cell>
          <cell r="AA124">
            <v>54839757.252448797</v>
          </cell>
          <cell r="AB124">
            <v>82037735.408844963</v>
          </cell>
          <cell r="AD124">
            <v>136877492.66129375</v>
          </cell>
          <cell r="AF124">
            <v>10263023.437322296</v>
          </cell>
          <cell r="AG124">
            <v>35</v>
          </cell>
          <cell r="AH124">
            <v>31640761.17935323</v>
          </cell>
          <cell r="AI124">
            <v>41903784.616675526</v>
          </cell>
          <cell r="AK124">
            <v>0</v>
          </cell>
          <cell r="AL124">
            <v>83327412.001936689</v>
          </cell>
          <cell r="AM124">
            <v>83327412.001936689</v>
          </cell>
          <cell r="AO124">
            <v>0.87716515139923057</v>
          </cell>
          <cell r="AQ124">
            <v>36756539.57748694</v>
          </cell>
          <cell r="AR124">
            <v>73091901.964384854</v>
          </cell>
          <cell r="AT124">
            <v>246725934.20316553</v>
          </cell>
          <cell r="AU124">
            <v>246726000</v>
          </cell>
        </row>
        <row r="125">
          <cell r="B125" t="str">
            <v>KZN292</v>
          </cell>
          <cell r="C125" t="str">
            <v xml:space="preserve"> KwaDukuza</v>
          </cell>
          <cell r="D125">
            <v>119</v>
          </cell>
          <cell r="E125" t="str">
            <v>B2</v>
          </cell>
          <cell r="F125" t="str">
            <v>B</v>
          </cell>
          <cell r="G125">
            <v>117522.6744220705</v>
          </cell>
          <cell r="H125">
            <v>0.62990620952181908</v>
          </cell>
          <cell r="I125">
            <v>70326.849259169598</v>
          </cell>
          <cell r="K125">
            <v>231739926.40551561</v>
          </cell>
          <cell r="L125">
            <v>124790760.01961496</v>
          </cell>
          <cell r="M125">
            <v>104609891.7913419</v>
          </cell>
          <cell r="N125">
            <v>156491550.17991614</v>
          </cell>
          <cell r="O125">
            <v>617632128.39638865</v>
          </cell>
          <cell r="Q125">
            <v>0</v>
          </cell>
          <cell r="R125">
            <v>0</v>
          </cell>
          <cell r="S125">
            <v>1</v>
          </cell>
          <cell r="U125">
            <v>-231739926.40551561</v>
          </cell>
          <cell r="V125">
            <v>-124790760.01961496</v>
          </cell>
          <cell r="W125">
            <v>0</v>
          </cell>
          <cell r="Y125">
            <v>0</v>
          </cell>
          <cell r="Z125">
            <v>0</v>
          </cell>
          <cell r="AA125">
            <v>104609891.7913419</v>
          </cell>
          <cell r="AB125">
            <v>156491550.17991614</v>
          </cell>
          <cell r="AD125">
            <v>261101441.97125804</v>
          </cell>
          <cell r="AF125">
            <v>10263023.437322296</v>
          </cell>
          <cell r="AG125">
            <v>59</v>
          </cell>
          <cell r="AH125">
            <v>53337283.130909726</v>
          </cell>
          <cell r="AI125">
            <v>63600306.568232022</v>
          </cell>
          <cell r="AK125">
            <v>0</v>
          </cell>
          <cell r="AL125">
            <v>181698874.00334448</v>
          </cell>
          <cell r="AM125">
            <v>181698874.00334448</v>
          </cell>
          <cell r="AO125">
            <v>0.22070918210876145</v>
          </cell>
          <cell r="AQ125">
            <v>14037171.644540979</v>
          </cell>
          <cell r="AR125">
            <v>40102609.871361054</v>
          </cell>
          <cell r="AT125">
            <v>315241223.48716009</v>
          </cell>
          <cell r="AU125">
            <v>315241000</v>
          </cell>
        </row>
        <row r="126">
          <cell r="B126" t="str">
            <v>KZN293</v>
          </cell>
          <cell r="C126" t="str">
            <v xml:space="preserve"> Ndwedwe</v>
          </cell>
          <cell r="D126">
            <v>120</v>
          </cell>
          <cell r="E126" t="str">
            <v>B4</v>
          </cell>
          <cell r="F126" t="str">
            <v>B</v>
          </cell>
          <cell r="G126">
            <v>37554.283135834427</v>
          </cell>
          <cell r="H126">
            <v>0.74817919722212045</v>
          </cell>
          <cell r="I126">
            <v>26692.466738379775</v>
          </cell>
          <cell r="K126">
            <v>87956596.132127672</v>
          </cell>
          <cell r="L126">
            <v>47364175.221405856</v>
          </cell>
          <cell r="M126">
            <v>39704552.195359819</v>
          </cell>
          <cell r="N126">
            <v>59396170.054785468</v>
          </cell>
          <cell r="O126">
            <v>234421493.60367882</v>
          </cell>
          <cell r="Q126">
            <v>0</v>
          </cell>
          <cell r="R126">
            <v>0</v>
          </cell>
          <cell r="S126">
            <v>1</v>
          </cell>
          <cell r="U126">
            <v>-87956596.132127672</v>
          </cell>
          <cell r="V126">
            <v>-47364175.221405856</v>
          </cell>
          <cell r="W126">
            <v>0</v>
          </cell>
          <cell r="Y126">
            <v>0</v>
          </cell>
          <cell r="Z126">
            <v>0</v>
          </cell>
          <cell r="AA126">
            <v>39704552.195359819</v>
          </cell>
          <cell r="AB126">
            <v>59396170.054785468</v>
          </cell>
          <cell r="AD126">
            <v>99100722.250145286</v>
          </cell>
          <cell r="AF126">
            <v>10263023.437322296</v>
          </cell>
          <cell r="AG126">
            <v>37</v>
          </cell>
          <cell r="AH126">
            <v>33448804.67531627</v>
          </cell>
          <cell r="AI126">
            <v>43711828.112638563</v>
          </cell>
          <cell r="AK126">
            <v>0</v>
          </cell>
          <cell r="AL126">
            <v>58061739.943712957</v>
          </cell>
          <cell r="AM126">
            <v>58061739.943712957</v>
          </cell>
          <cell r="AO126">
            <v>1</v>
          </cell>
          <cell r="AQ126">
            <v>43711828.112638563</v>
          </cell>
          <cell r="AR126">
            <v>58061739.943712957</v>
          </cell>
          <cell r="AT126">
            <v>200874290.3064968</v>
          </cell>
          <cell r="AU126">
            <v>200874000</v>
          </cell>
        </row>
        <row r="127">
          <cell r="B127" t="str">
            <v>KZN294</v>
          </cell>
          <cell r="C127" t="str">
            <v xml:space="preserve"> Maphumulo</v>
          </cell>
          <cell r="D127">
            <v>121</v>
          </cell>
          <cell r="E127" t="str">
            <v>B4</v>
          </cell>
          <cell r="F127" t="str">
            <v>B</v>
          </cell>
          <cell r="G127">
            <v>20581.197383369719</v>
          </cell>
          <cell r="H127">
            <v>0.76234091890333633</v>
          </cell>
          <cell r="I127">
            <v>14905.394479100562</v>
          </cell>
          <cell r="K127">
            <v>49116021.206958435</v>
          </cell>
          <cell r="L127">
            <v>26448725.131769046</v>
          </cell>
          <cell r="M127">
            <v>22171499.505399369</v>
          </cell>
          <cell r="N127">
            <v>33167535.765488274</v>
          </cell>
          <cell r="O127">
            <v>130903781.60961512</v>
          </cell>
          <cell r="Q127">
            <v>0</v>
          </cell>
          <cell r="R127">
            <v>0</v>
          </cell>
          <cell r="S127">
            <v>1</v>
          </cell>
          <cell r="U127">
            <v>-49116021.206958435</v>
          </cell>
          <cell r="V127">
            <v>-26448725.131769046</v>
          </cell>
          <cell r="W127">
            <v>0</v>
          </cell>
          <cell r="Y127">
            <v>0</v>
          </cell>
          <cell r="Z127">
            <v>0</v>
          </cell>
          <cell r="AA127">
            <v>22171499.505399369</v>
          </cell>
          <cell r="AB127">
            <v>33167535.765488274</v>
          </cell>
          <cell r="AD127">
            <v>55339035.270887643</v>
          </cell>
          <cell r="AF127">
            <v>10263023.437322296</v>
          </cell>
          <cell r="AG127">
            <v>23</v>
          </cell>
          <cell r="AH127">
            <v>20792500.203574978</v>
          </cell>
          <cell r="AI127">
            <v>31055523.640897274</v>
          </cell>
          <cell r="AK127">
            <v>0</v>
          </cell>
          <cell r="AL127">
            <v>31820075.645730648</v>
          </cell>
          <cell r="AM127">
            <v>31820075.645730648</v>
          </cell>
          <cell r="AO127">
            <v>1</v>
          </cell>
          <cell r="AQ127">
            <v>31055523.640897274</v>
          </cell>
          <cell r="AR127">
            <v>31820075.645730648</v>
          </cell>
          <cell r="AT127">
            <v>118214634.55751556</v>
          </cell>
          <cell r="AU127">
            <v>118215000</v>
          </cell>
        </row>
        <row r="128">
          <cell r="B128" t="str">
            <v>DC29</v>
          </cell>
          <cell r="C128" t="str">
            <v xml:space="preserve"> iLembe District Municipality</v>
          </cell>
          <cell r="D128">
            <v>122</v>
          </cell>
          <cell r="E128" t="str">
            <v>C2</v>
          </cell>
          <cell r="F128" t="str">
            <v>C</v>
          </cell>
          <cell r="G128">
            <v>229554.25289374235</v>
          </cell>
          <cell r="H128">
            <v>0</v>
          </cell>
          <cell r="I128">
            <v>0</v>
          </cell>
          <cell r="K128">
            <v>0</v>
          </cell>
          <cell r="L128">
            <v>0</v>
          </cell>
          <cell r="M128">
            <v>0</v>
          </cell>
          <cell r="N128">
            <v>0</v>
          </cell>
          <cell r="O128">
            <v>0</v>
          </cell>
          <cell r="Q128">
            <v>1</v>
          </cell>
          <cell r="R128">
            <v>1</v>
          </cell>
          <cell r="S128">
            <v>0</v>
          </cell>
          <cell r="U128">
            <v>-490297817.19395876</v>
          </cell>
          <cell r="V128">
            <v>-264022856.10692298</v>
          </cell>
          <cell r="W128">
            <v>0</v>
          </cell>
          <cell r="Y128">
            <v>490297817.19395876</v>
          </cell>
          <cell r="Z128">
            <v>264022856.10692298</v>
          </cell>
          <cell r="AA128">
            <v>0</v>
          </cell>
          <cell r="AB128">
            <v>0</v>
          </cell>
          <cell r="AD128">
            <v>754320673.30088174</v>
          </cell>
          <cell r="AF128">
            <v>10263023.437322296</v>
          </cell>
          <cell r="AG128">
            <v>35</v>
          </cell>
          <cell r="AH128">
            <v>31640761.17935323</v>
          </cell>
          <cell r="AI128">
            <v>41903784.616675526</v>
          </cell>
          <cell r="AK128">
            <v>39579467.383436196</v>
          </cell>
          <cell r="AL128">
            <v>0</v>
          </cell>
          <cell r="AM128">
            <v>39579467.383436196</v>
          </cell>
          <cell r="AO128">
            <v>0.65175357014689683</v>
          </cell>
          <cell r="AQ128">
            <v>27310941.226584889</v>
          </cell>
          <cell r="AR128">
            <v>25796059.171667196</v>
          </cell>
          <cell r="AT128">
            <v>807427673.69913387</v>
          </cell>
          <cell r="AU128">
            <v>807428000</v>
          </cell>
        </row>
        <row r="129">
          <cell r="B129" t="str">
            <v>KZN433</v>
          </cell>
          <cell r="C129" t="str">
            <v xml:space="preserve"> Greater Kokstad</v>
          </cell>
          <cell r="D129">
            <v>123</v>
          </cell>
          <cell r="E129" t="str">
            <v>B2</v>
          </cell>
          <cell r="F129" t="str">
            <v>B</v>
          </cell>
          <cell r="G129">
            <v>26497.308732044195</v>
          </cell>
          <cell r="H129">
            <v>0.62673701951421479</v>
          </cell>
          <cell r="I129">
            <v>15776.502084875889</v>
          </cell>
          <cell r="K129">
            <v>51986481.274204209</v>
          </cell>
          <cell r="L129">
            <v>27994453.133644469</v>
          </cell>
          <cell r="M129">
            <v>23467256.010044578</v>
          </cell>
          <cell r="N129">
            <v>35105927.447147787</v>
          </cell>
          <cell r="O129">
            <v>138554117.86504105</v>
          </cell>
          <cell r="Q129">
            <v>0</v>
          </cell>
          <cell r="R129">
            <v>0</v>
          </cell>
          <cell r="S129">
            <v>1</v>
          </cell>
          <cell r="U129">
            <v>-51986481.274204209</v>
          </cell>
          <cell r="V129">
            <v>-27994453.133644469</v>
          </cell>
          <cell r="W129">
            <v>0</v>
          </cell>
          <cell r="Y129">
            <v>0</v>
          </cell>
          <cell r="Z129">
            <v>0</v>
          </cell>
          <cell r="AA129">
            <v>23467256.010044578</v>
          </cell>
          <cell r="AB129">
            <v>35105927.447147787</v>
          </cell>
          <cell r="AD129">
            <v>58573183.457192361</v>
          </cell>
          <cell r="AF129">
            <v>10263023.437322296</v>
          </cell>
          <cell r="AG129">
            <v>19</v>
          </cell>
          <cell r="AH129">
            <v>17176413.211648896</v>
          </cell>
          <cell r="AI129">
            <v>27439436.648971193</v>
          </cell>
          <cell r="AK129">
            <v>0</v>
          </cell>
          <cell r="AL129">
            <v>40966827.758195221</v>
          </cell>
          <cell r="AM129">
            <v>40966827.758195221</v>
          </cell>
          <cell r="AO129">
            <v>0.44048305509189367</v>
          </cell>
          <cell r="AQ129">
            <v>12086606.885139303</v>
          </cell>
          <cell r="AR129">
            <v>18045193.448353224</v>
          </cell>
          <cell r="AT129">
            <v>88704983.790684879</v>
          </cell>
          <cell r="AU129">
            <v>88705000</v>
          </cell>
        </row>
        <row r="130">
          <cell r="B130" t="str">
            <v>KZN434</v>
          </cell>
          <cell r="C130" t="str">
            <v xml:space="preserve"> uBuhlebezwe</v>
          </cell>
          <cell r="D130">
            <v>124</v>
          </cell>
          <cell r="E130" t="str">
            <v>B4</v>
          </cell>
          <cell r="F130" t="str">
            <v>B</v>
          </cell>
          <cell r="G130">
            <v>26020.790556211148</v>
          </cell>
          <cell r="H130">
            <v>0.76205147869658785</v>
          </cell>
          <cell r="I130">
            <v>18837.722824204167</v>
          </cell>
          <cell r="K130">
            <v>62073767.656516828</v>
          </cell>
          <cell r="L130">
            <v>33426405.036406197</v>
          </cell>
          <cell r="M130">
            <v>28020765.425920889</v>
          </cell>
          <cell r="N130">
            <v>41917766.509850137</v>
          </cell>
          <cell r="O130">
            <v>165438704.62869406</v>
          </cell>
          <cell r="Q130">
            <v>0</v>
          </cell>
          <cell r="R130">
            <v>0</v>
          </cell>
          <cell r="S130">
            <v>1</v>
          </cell>
          <cell r="U130">
            <v>-62073767.656516828</v>
          </cell>
          <cell r="V130">
            <v>-33426405.036406197</v>
          </cell>
          <cell r="W130">
            <v>0</v>
          </cell>
          <cell r="Y130">
            <v>0</v>
          </cell>
          <cell r="Z130">
            <v>0</v>
          </cell>
          <cell r="AA130">
            <v>28020765.425920889</v>
          </cell>
          <cell r="AB130">
            <v>41917766.509850137</v>
          </cell>
          <cell r="AD130">
            <v>69938531.935771018</v>
          </cell>
          <cell r="AF130">
            <v>10263023.437322296</v>
          </cell>
          <cell r="AG130">
            <v>27</v>
          </cell>
          <cell r="AH130">
            <v>24408587.195501063</v>
          </cell>
          <cell r="AI130">
            <v>34671610.632823363</v>
          </cell>
          <cell r="AK130">
            <v>0</v>
          </cell>
          <cell r="AL130">
            <v>40230094.898627721</v>
          </cell>
          <cell r="AM130">
            <v>40230094.898627721</v>
          </cell>
          <cell r="AO130">
            <v>1</v>
          </cell>
          <cell r="AQ130">
            <v>34671610.632823363</v>
          </cell>
          <cell r="AR130">
            <v>40230094.898627721</v>
          </cell>
          <cell r="AT130">
            <v>144840237.46722209</v>
          </cell>
          <cell r="AU130">
            <v>144840000</v>
          </cell>
        </row>
        <row r="131">
          <cell r="B131" t="str">
            <v>KZN435</v>
          </cell>
          <cell r="C131" t="str">
            <v xml:space="preserve"> uMzimkhulu</v>
          </cell>
          <cell r="D131">
            <v>125</v>
          </cell>
          <cell r="E131" t="str">
            <v>B4</v>
          </cell>
          <cell r="F131" t="str">
            <v>B</v>
          </cell>
          <cell r="G131">
            <v>48232.640440212548</v>
          </cell>
          <cell r="H131">
            <v>0.79144990883783917</v>
          </cell>
          <cell r="I131">
            <v>36265.032935443771</v>
          </cell>
          <cell r="K131">
            <v>119499965.5477609</v>
          </cell>
          <cell r="L131">
            <v>64350117.626808539</v>
          </cell>
          <cell r="M131">
            <v>53943567.942389831</v>
          </cell>
          <cell r="N131">
            <v>80697077.733129799</v>
          </cell>
          <cell r="O131">
            <v>318490728.85008907</v>
          </cell>
          <cell r="Q131">
            <v>0</v>
          </cell>
          <cell r="R131">
            <v>0</v>
          </cell>
          <cell r="S131">
            <v>1</v>
          </cell>
          <cell r="U131">
            <v>-119499965.5477609</v>
          </cell>
          <cell r="V131">
            <v>-64350117.626808539</v>
          </cell>
          <cell r="W131">
            <v>0</v>
          </cell>
          <cell r="Y131">
            <v>0</v>
          </cell>
          <cell r="Z131">
            <v>0</v>
          </cell>
          <cell r="AA131">
            <v>53943567.942389831</v>
          </cell>
          <cell r="AB131">
            <v>80697077.733129799</v>
          </cell>
          <cell r="AD131">
            <v>134640645.67551965</v>
          </cell>
          <cell r="AF131">
            <v>10263023.437322296</v>
          </cell>
          <cell r="AG131">
            <v>43</v>
          </cell>
          <cell r="AH131">
            <v>38872935.163205393</v>
          </cell>
          <cell r="AI131">
            <v>49135958.600527689</v>
          </cell>
          <cell r="AK131">
            <v>0</v>
          </cell>
          <cell r="AL131">
            <v>74571281.680677712</v>
          </cell>
          <cell r="AM131">
            <v>74571281.680677712</v>
          </cell>
          <cell r="AO131">
            <v>1</v>
          </cell>
          <cell r="AQ131">
            <v>49135958.600527689</v>
          </cell>
          <cell r="AR131">
            <v>74571281.680677712</v>
          </cell>
          <cell r="AT131">
            <v>258347885.95672506</v>
          </cell>
          <cell r="AU131">
            <v>258348000</v>
          </cell>
        </row>
        <row r="132">
          <cell r="B132" t="str">
            <v>KZN436</v>
          </cell>
          <cell r="C132" t="str">
            <v xml:space="preserve"> Dr Nkosazana Dlamini Zuma</v>
          </cell>
          <cell r="D132">
            <v>126</v>
          </cell>
          <cell r="E132" t="str">
            <v>B3</v>
          </cell>
          <cell r="F132" t="str">
            <v>B</v>
          </cell>
          <cell r="G132">
            <v>31718.832279878974</v>
          </cell>
          <cell r="H132">
            <v>0.75078173780558455</v>
          </cell>
          <cell r="I132">
            <v>22623.224019238834</v>
          </cell>
          <cell r="K132">
            <v>74547691.592913628</v>
          </cell>
          <cell r="L132">
            <v>40143549.002896965</v>
          </cell>
          <cell r="M132">
            <v>33651628.667486332</v>
          </cell>
          <cell r="N132">
            <v>50341276.967936814</v>
          </cell>
          <cell r="O132">
            <v>198684146.23123375</v>
          </cell>
          <cell r="Q132">
            <v>0</v>
          </cell>
          <cell r="R132">
            <v>0</v>
          </cell>
          <cell r="S132">
            <v>1</v>
          </cell>
          <cell r="U132">
            <v>-74547691.592913628</v>
          </cell>
          <cell r="V132">
            <v>-40143549.002896965</v>
          </cell>
          <cell r="W132">
            <v>0</v>
          </cell>
          <cell r="Y132">
            <v>0</v>
          </cell>
          <cell r="Z132">
            <v>0</v>
          </cell>
          <cell r="AA132">
            <v>33651628.667486332</v>
          </cell>
          <cell r="AB132">
            <v>50341276.967936814</v>
          </cell>
          <cell r="AD132">
            <v>83992905.635423154</v>
          </cell>
          <cell r="AF132">
            <v>10263023.437322296</v>
          </cell>
          <cell r="AG132">
            <v>29</v>
          </cell>
          <cell r="AH132">
            <v>26216630.691464104</v>
          </cell>
          <cell r="AI132">
            <v>36479654.1287864</v>
          </cell>
          <cell r="AK132">
            <v>0</v>
          </cell>
          <cell r="AL132">
            <v>49039695.006061018</v>
          </cell>
          <cell r="AM132">
            <v>49039695.006061018</v>
          </cell>
          <cell r="AO132">
            <v>0.9957452078301855</v>
          </cell>
          <cell r="AQ132">
            <v>36324440.782041699</v>
          </cell>
          <cell r="AR132">
            <v>48831041.295739137</v>
          </cell>
          <cell r="AT132">
            <v>169148387.713204</v>
          </cell>
          <cell r="AU132">
            <v>169148000</v>
          </cell>
        </row>
        <row r="133">
          <cell r="B133" t="str">
            <v>DC43</v>
          </cell>
          <cell r="C133" t="str">
            <v xml:space="preserve"> Harry Gwala District Municipality</v>
          </cell>
          <cell r="D133">
            <v>127</v>
          </cell>
          <cell r="E133" t="str">
            <v>C2</v>
          </cell>
          <cell r="F133" t="str">
            <v>C</v>
          </cell>
          <cell r="G133">
            <v>132469.57200834685</v>
          </cell>
          <cell r="H133">
            <v>0</v>
          </cell>
          <cell r="I133">
            <v>0</v>
          </cell>
          <cell r="K133">
            <v>0</v>
          </cell>
          <cell r="L133">
            <v>0</v>
          </cell>
          <cell r="M133">
            <v>0</v>
          </cell>
          <cell r="N133">
            <v>0</v>
          </cell>
          <cell r="O133">
            <v>0</v>
          </cell>
          <cell r="Q133">
            <v>1</v>
          </cell>
          <cell r="R133">
            <v>1</v>
          </cell>
          <cell r="S133">
            <v>0</v>
          </cell>
          <cell r="U133">
            <v>-308107906.07139558</v>
          </cell>
          <cell r="V133">
            <v>-165914524.79975617</v>
          </cell>
          <cell r="W133">
            <v>0</v>
          </cell>
          <cell r="Y133">
            <v>308107906.07139558</v>
          </cell>
          <cell r="Z133">
            <v>165914524.79975617</v>
          </cell>
          <cell r="AA133">
            <v>0</v>
          </cell>
          <cell r="AB133">
            <v>0</v>
          </cell>
          <cell r="AD133">
            <v>474022430.87115175</v>
          </cell>
          <cell r="AF133">
            <v>10263023.437322296</v>
          </cell>
          <cell r="AG133">
            <v>29</v>
          </cell>
          <cell r="AH133">
            <v>26216630.691464104</v>
          </cell>
          <cell r="AI133">
            <v>36479654.1287864</v>
          </cell>
          <cell r="AK133">
            <v>22840243.813862454</v>
          </cell>
          <cell r="AL133">
            <v>0</v>
          </cell>
          <cell r="AM133">
            <v>22840243.813862454</v>
          </cell>
          <cell r="AO133">
            <v>0.82510168741425172</v>
          </cell>
          <cell r="AQ133">
            <v>30099424.177949931</v>
          </cell>
          <cell r="AR133">
            <v>18845523.711770836</v>
          </cell>
          <cell r="AT133">
            <v>522967378.76087248</v>
          </cell>
          <cell r="AU133">
            <v>522967000</v>
          </cell>
        </row>
        <row r="134">
          <cell r="G134">
            <v>0</v>
          </cell>
        </row>
        <row r="135">
          <cell r="B135" t="str">
            <v>LIM331</v>
          </cell>
          <cell r="C135" t="str">
            <v xml:space="preserve"> Greater Giyani</v>
          </cell>
          <cell r="D135">
            <v>128</v>
          </cell>
          <cell r="E135" t="str">
            <v>B4</v>
          </cell>
          <cell r="F135" t="str">
            <v>B</v>
          </cell>
          <cell r="G135">
            <v>77131.728757076417</v>
          </cell>
          <cell r="H135">
            <v>0.77466466583553961</v>
          </cell>
          <cell r="I135">
            <v>56763.663638772174</v>
          </cell>
          <cell r="K135">
            <v>187046730.69711515</v>
          </cell>
          <cell r="L135">
            <v>100723703.70063987</v>
          </cell>
          <cell r="M135">
            <v>84434903.219524682</v>
          </cell>
          <cell r="N135">
            <v>126310702.24668963</v>
          </cell>
          <cell r="O135">
            <v>498516039.86396933</v>
          </cell>
          <cell r="Q135">
            <v>0</v>
          </cell>
          <cell r="R135">
            <v>0</v>
          </cell>
          <cell r="S135">
            <v>1</v>
          </cell>
          <cell r="U135">
            <v>-187046730.69711515</v>
          </cell>
          <cell r="V135">
            <v>-100723703.70063987</v>
          </cell>
          <cell r="W135">
            <v>0</v>
          </cell>
          <cell r="Y135">
            <v>0</v>
          </cell>
          <cell r="Z135">
            <v>0</v>
          </cell>
          <cell r="AA135">
            <v>84434903.219524682</v>
          </cell>
          <cell r="AB135">
            <v>126310702.24668963</v>
          </cell>
          <cell r="AD135">
            <v>210745605.4662143</v>
          </cell>
          <cell r="AF135">
            <v>10263023.437322296</v>
          </cell>
          <cell r="AG135">
            <v>62</v>
          </cell>
          <cell r="AH135">
            <v>56049348.374854289</v>
          </cell>
          <cell r="AI135">
            <v>66312371.812176585</v>
          </cell>
          <cell r="AK135">
            <v>0</v>
          </cell>
          <cell r="AL135">
            <v>119251440.91564539</v>
          </cell>
          <cell r="AM135">
            <v>119251440.91564539</v>
          </cell>
          <cell r="AO135">
            <v>1</v>
          </cell>
          <cell r="AQ135">
            <v>66312371.812176585</v>
          </cell>
          <cell r="AR135">
            <v>119251440.91564539</v>
          </cell>
          <cell r="AT135">
            <v>396309418.19403625</v>
          </cell>
          <cell r="AU135">
            <v>396309000</v>
          </cell>
        </row>
        <row r="136">
          <cell r="B136" t="str">
            <v>LIM332</v>
          </cell>
          <cell r="C136" t="str">
            <v xml:space="preserve"> Greater Letaba</v>
          </cell>
          <cell r="D136">
            <v>129</v>
          </cell>
          <cell r="E136" t="str">
            <v>B4</v>
          </cell>
          <cell r="F136" t="str">
            <v>B</v>
          </cell>
          <cell r="G136">
            <v>73753.127885295457</v>
          </cell>
          <cell r="H136">
            <v>0.79838797373951143</v>
          </cell>
          <cell r="I136">
            <v>55939.42981282749</v>
          </cell>
          <cell r="K136">
            <v>184330728.37115493</v>
          </cell>
          <cell r="L136">
            <v>99261150.399062783</v>
          </cell>
          <cell r="M136">
            <v>83208870.598255306</v>
          </cell>
          <cell r="N136">
            <v>124476614.26334395</v>
          </cell>
          <cell r="O136">
            <v>491277363.63181698</v>
          </cell>
          <cell r="Q136">
            <v>0</v>
          </cell>
          <cell r="R136">
            <v>0</v>
          </cell>
          <cell r="S136">
            <v>1</v>
          </cell>
          <cell r="U136">
            <v>-184330728.37115493</v>
          </cell>
          <cell r="V136">
            <v>-99261150.399062783</v>
          </cell>
          <cell r="W136">
            <v>0</v>
          </cell>
          <cell r="Y136">
            <v>0</v>
          </cell>
          <cell r="Z136">
            <v>0</v>
          </cell>
          <cell r="AA136">
            <v>83208870.598255306</v>
          </cell>
          <cell r="AB136">
            <v>124476614.26334395</v>
          </cell>
          <cell r="AD136">
            <v>207685484.86159927</v>
          </cell>
          <cell r="AF136">
            <v>10263023.437322296</v>
          </cell>
          <cell r="AG136">
            <v>60</v>
          </cell>
          <cell r="AH136">
            <v>54241304.878891252</v>
          </cell>
          <cell r="AI136">
            <v>64504328.316213548</v>
          </cell>
          <cell r="AK136">
            <v>0</v>
          </cell>
          <cell r="AL136">
            <v>114027870.4248599</v>
          </cell>
          <cell r="AM136">
            <v>114027870.4248599</v>
          </cell>
          <cell r="AO136">
            <v>1</v>
          </cell>
          <cell r="AQ136">
            <v>64504328.316213548</v>
          </cell>
          <cell r="AR136">
            <v>114027870.4248599</v>
          </cell>
          <cell r="AT136">
            <v>386217683.6026727</v>
          </cell>
          <cell r="AU136">
            <v>386218000</v>
          </cell>
        </row>
        <row r="137">
          <cell r="B137" t="str">
            <v>LIM333</v>
          </cell>
          <cell r="C137" t="str">
            <v xml:space="preserve"> Greater Tzaneen</v>
          </cell>
          <cell r="D137">
            <v>130</v>
          </cell>
          <cell r="E137" t="str">
            <v>B4</v>
          </cell>
          <cell r="F137" t="str">
            <v>B</v>
          </cell>
          <cell r="G137">
            <v>137883.36452516459</v>
          </cell>
          <cell r="H137">
            <v>0.72871076320353922</v>
          </cell>
          <cell r="I137">
            <v>95453.23720639426</v>
          </cell>
          <cell r="K137">
            <v>314536004.36242867</v>
          </cell>
          <cell r="L137">
            <v>169376022.71106181</v>
          </cell>
          <cell r="M137">
            <v>141984930.65565923</v>
          </cell>
          <cell r="N137">
            <v>212402876.2481811</v>
          </cell>
          <cell r="O137">
            <v>838299833.9773308</v>
          </cell>
          <cell r="Q137">
            <v>0</v>
          </cell>
          <cell r="R137">
            <v>0</v>
          </cell>
          <cell r="S137">
            <v>1</v>
          </cell>
          <cell r="U137">
            <v>-314536004.36242867</v>
          </cell>
          <cell r="V137">
            <v>-169376022.71106181</v>
          </cell>
          <cell r="W137">
            <v>0</v>
          </cell>
          <cell r="Y137">
            <v>0</v>
          </cell>
          <cell r="Z137">
            <v>0</v>
          </cell>
          <cell r="AA137">
            <v>141984930.65565923</v>
          </cell>
          <cell r="AB137">
            <v>212402876.2481811</v>
          </cell>
          <cell r="AD137">
            <v>354387806.9038403</v>
          </cell>
          <cell r="AF137">
            <v>10263023.437322296</v>
          </cell>
          <cell r="AG137">
            <v>69</v>
          </cell>
          <cell r="AH137">
            <v>62377500.610724941</v>
          </cell>
          <cell r="AI137">
            <v>72640524.048047245</v>
          </cell>
          <cell r="AK137">
            <v>0</v>
          </cell>
          <cell r="AL137">
            <v>213178028.8460671</v>
          </cell>
          <cell r="AM137">
            <v>213178028.8460671</v>
          </cell>
          <cell r="AO137">
            <v>0.80416343455486561</v>
          </cell>
          <cell r="AQ137">
            <v>58414853.306342982</v>
          </cell>
          <cell r="AR137">
            <v>171429975.84848952</v>
          </cell>
          <cell r="AT137">
            <v>584232636.05867279</v>
          </cell>
          <cell r="AU137">
            <v>584233000</v>
          </cell>
        </row>
        <row r="138">
          <cell r="B138" t="str">
            <v>LIM334</v>
          </cell>
          <cell r="C138" t="str">
            <v xml:space="preserve"> Ba-Phalaborwa</v>
          </cell>
          <cell r="D138">
            <v>131</v>
          </cell>
          <cell r="E138" t="str">
            <v>B3</v>
          </cell>
          <cell r="F138" t="str">
            <v>B</v>
          </cell>
          <cell r="G138">
            <v>56908.152178492302</v>
          </cell>
          <cell r="H138">
            <v>0.60799158596689562</v>
          </cell>
          <cell r="I138">
            <v>32869.693812574631</v>
          </cell>
          <cell r="K138">
            <v>108311697.5285894</v>
          </cell>
          <cell r="L138">
            <v>58325292.767874211</v>
          </cell>
          <cell r="M138">
            <v>48893063.590498373</v>
          </cell>
          <cell r="N138">
            <v>73141757.278402761</v>
          </cell>
          <cell r="O138">
            <v>288671811.16536474</v>
          </cell>
          <cell r="Q138">
            <v>0</v>
          </cell>
          <cell r="R138">
            <v>0</v>
          </cell>
          <cell r="S138">
            <v>1</v>
          </cell>
          <cell r="U138">
            <v>-108311697.5285894</v>
          </cell>
          <cell r="V138">
            <v>-58325292.767874211</v>
          </cell>
          <cell r="W138">
            <v>0</v>
          </cell>
          <cell r="Y138">
            <v>0</v>
          </cell>
          <cell r="Z138">
            <v>0</v>
          </cell>
          <cell r="AA138">
            <v>48893063.590498373</v>
          </cell>
          <cell r="AB138">
            <v>73141757.278402761</v>
          </cell>
          <cell r="AD138">
            <v>122034820.86890113</v>
          </cell>
          <cell r="AF138">
            <v>10263023.437322296</v>
          </cell>
          <cell r="AG138">
            <v>37</v>
          </cell>
          <cell r="AH138">
            <v>33448804.67531627</v>
          </cell>
          <cell r="AI138">
            <v>43711828.112638563</v>
          </cell>
          <cell r="AK138">
            <v>0</v>
          </cell>
          <cell r="AL138">
            <v>87984273.871333629</v>
          </cell>
          <cell r="AM138">
            <v>87984273.871333629</v>
          </cell>
          <cell r="AO138">
            <v>0.72986677396337152</v>
          </cell>
          <cell r="AQ138">
            <v>31903810.96861292</v>
          </cell>
          <cell r="AR138">
            <v>64216798.129980035</v>
          </cell>
          <cell r="AT138">
            <v>218155429.96749407</v>
          </cell>
          <cell r="AU138">
            <v>218155000</v>
          </cell>
        </row>
        <row r="139">
          <cell r="B139" t="str">
            <v>LIM335</v>
          </cell>
          <cell r="C139" t="str">
            <v xml:space="preserve"> Maruleng</v>
          </cell>
          <cell r="D139">
            <v>132</v>
          </cell>
          <cell r="E139" t="str">
            <v>B4</v>
          </cell>
          <cell r="F139" t="str">
            <v>B</v>
          </cell>
          <cell r="G139">
            <v>32526.294242731819</v>
          </cell>
          <cell r="H139">
            <v>0.77738607957245454</v>
          </cell>
          <cell r="I139">
            <v>24021.213946158518</v>
          </cell>
          <cell r="K139">
            <v>79154325.989204019</v>
          </cell>
          <cell r="L139">
            <v>42624197.962971441</v>
          </cell>
          <cell r="M139">
            <v>35731112.911711678</v>
          </cell>
          <cell r="N139">
            <v>53452089.027685717</v>
          </cell>
          <cell r="O139">
            <v>210961725.89157283</v>
          </cell>
          <cell r="Q139">
            <v>0</v>
          </cell>
          <cell r="R139">
            <v>0</v>
          </cell>
          <cell r="S139">
            <v>1</v>
          </cell>
          <cell r="U139">
            <v>-79154325.989204019</v>
          </cell>
          <cell r="V139">
            <v>-42624197.962971441</v>
          </cell>
          <cell r="W139">
            <v>0</v>
          </cell>
          <cell r="Y139">
            <v>0</v>
          </cell>
          <cell r="Z139">
            <v>0</v>
          </cell>
          <cell r="AA139">
            <v>35731112.911711678</v>
          </cell>
          <cell r="AB139">
            <v>53452089.027685717</v>
          </cell>
          <cell r="AD139">
            <v>89183201.939397395</v>
          </cell>
          <cell r="AF139">
            <v>10263023.437322296</v>
          </cell>
          <cell r="AG139">
            <v>27</v>
          </cell>
          <cell r="AH139">
            <v>24408587.195501063</v>
          </cell>
          <cell r="AI139">
            <v>34671610.632823363</v>
          </cell>
          <cell r="AK139">
            <v>0</v>
          </cell>
          <cell r="AL139">
            <v>50288091.795636967</v>
          </cell>
          <cell r="AM139">
            <v>50288091.795636967</v>
          </cell>
          <cell r="AO139">
            <v>1</v>
          </cell>
          <cell r="AQ139">
            <v>34671610.632823363</v>
          </cell>
          <cell r="AR139">
            <v>50288091.795636967</v>
          </cell>
          <cell r="AT139">
            <v>174142904.36785772</v>
          </cell>
          <cell r="AU139">
            <v>174143000</v>
          </cell>
        </row>
        <row r="140">
          <cell r="B140" t="str">
            <v>DC33</v>
          </cell>
          <cell r="C140" t="str">
            <v xml:space="preserve"> Mopani District Municipality</v>
          </cell>
          <cell r="D140">
            <v>133</v>
          </cell>
          <cell r="E140" t="str">
            <v>C2</v>
          </cell>
          <cell r="F140" t="str">
            <v>C</v>
          </cell>
          <cell r="G140">
            <v>378202.66758876055</v>
          </cell>
          <cell r="H140">
            <v>0</v>
          </cell>
          <cell r="I140">
            <v>0</v>
          </cell>
          <cell r="K140">
            <v>0</v>
          </cell>
          <cell r="L140">
            <v>0</v>
          </cell>
          <cell r="M140">
            <v>0</v>
          </cell>
          <cell r="N140">
            <v>0</v>
          </cell>
          <cell r="O140">
            <v>0</v>
          </cell>
          <cell r="Q140">
            <v>1</v>
          </cell>
          <cell r="R140">
            <v>1</v>
          </cell>
          <cell r="S140">
            <v>0</v>
          </cell>
          <cell r="U140">
            <v>-873379486.94849217</v>
          </cell>
          <cell r="V140">
            <v>-470310367.54161012</v>
          </cell>
          <cell r="W140">
            <v>0</v>
          </cell>
          <cell r="Y140">
            <v>873379486.94849217</v>
          </cell>
          <cell r="Z140">
            <v>470310367.54161012</v>
          </cell>
          <cell r="AA140">
            <v>0</v>
          </cell>
          <cell r="AB140">
            <v>0</v>
          </cell>
          <cell r="AD140">
            <v>1343689854.4901023</v>
          </cell>
          <cell r="AF140">
            <v>10263023.437322296</v>
          </cell>
          <cell r="AG140">
            <v>53</v>
          </cell>
          <cell r="AH140">
            <v>47913152.643020608</v>
          </cell>
          <cell r="AI140">
            <v>58176176.080342904</v>
          </cell>
          <cell r="AK140">
            <v>65209247.737557232</v>
          </cell>
          <cell r="AL140">
            <v>0</v>
          </cell>
          <cell r="AM140">
            <v>65209247.737557232</v>
          </cell>
          <cell r="AO140">
            <v>0.75628997844947343</v>
          </cell>
          <cell r="AQ140">
            <v>43998058.954075307</v>
          </cell>
          <cell r="AR140">
            <v>49317100.566143535</v>
          </cell>
          <cell r="AT140">
            <v>1437005014.0103211</v>
          </cell>
          <cell r="AU140">
            <v>1437005000</v>
          </cell>
        </row>
        <row r="141">
          <cell r="B141" t="str">
            <v>LIM341</v>
          </cell>
          <cell r="C141" t="str">
            <v xml:space="preserve"> Musina</v>
          </cell>
          <cell r="D141">
            <v>134</v>
          </cell>
          <cell r="E141" t="str">
            <v>B3</v>
          </cell>
          <cell r="F141" t="str">
            <v>B</v>
          </cell>
          <cell r="G141">
            <v>58100.437580077363</v>
          </cell>
          <cell r="H141">
            <v>0.74944702103280114</v>
          </cell>
          <cell r="I141">
            <v>41366.039871836627</v>
          </cell>
          <cell r="K141">
            <v>136308723.29087242</v>
          </cell>
          <cell r="L141">
            <v>73401547.3320117</v>
          </cell>
          <cell r="M141">
            <v>61531221.722761139</v>
          </cell>
          <cell r="N141">
            <v>92047856.153656587</v>
          </cell>
          <cell r="O141">
            <v>363289348.49930185</v>
          </cell>
          <cell r="Q141">
            <v>0</v>
          </cell>
          <cell r="R141">
            <v>0</v>
          </cell>
          <cell r="S141">
            <v>1</v>
          </cell>
          <cell r="U141">
            <v>-136308723.29087242</v>
          </cell>
          <cell r="V141">
            <v>-73401547.3320117</v>
          </cell>
          <cell r="W141">
            <v>0</v>
          </cell>
          <cell r="Y141">
            <v>0</v>
          </cell>
          <cell r="Z141">
            <v>0</v>
          </cell>
          <cell r="AA141">
            <v>61531221.722761139</v>
          </cell>
          <cell r="AB141">
            <v>92047856.153656587</v>
          </cell>
          <cell r="AD141">
            <v>153579077.87641773</v>
          </cell>
          <cell r="AF141">
            <v>10263023.437322296</v>
          </cell>
          <cell r="AG141">
            <v>24</v>
          </cell>
          <cell r="AH141">
            <v>21696521.9515565</v>
          </cell>
          <cell r="AI141">
            <v>31959545.388878796</v>
          </cell>
          <cell r="AK141">
            <v>0</v>
          </cell>
          <cell r="AL141">
            <v>89827636.575798661</v>
          </cell>
          <cell r="AM141">
            <v>89827636.575798661</v>
          </cell>
          <cell r="AO141">
            <v>0.71475375962304466</v>
          </cell>
          <cell r="AQ141">
            <v>22843205.222544461</v>
          </cell>
          <cell r="AR141">
            <v>64204640.960604608</v>
          </cell>
          <cell r="AT141">
            <v>240626924.0595668</v>
          </cell>
          <cell r="AU141">
            <v>240627000</v>
          </cell>
        </row>
        <row r="142">
          <cell r="B142" t="str">
            <v>LIM343</v>
          </cell>
          <cell r="C142" t="str">
            <v xml:space="preserve"> Thulamela</v>
          </cell>
          <cell r="D142">
            <v>135</v>
          </cell>
          <cell r="E142" t="str">
            <v>B4</v>
          </cell>
          <cell r="F142" t="str">
            <v>B</v>
          </cell>
          <cell r="G142">
            <v>144791.98616403982</v>
          </cell>
          <cell r="H142">
            <v>0.71927022764476312</v>
          </cell>
          <cell r="I142">
            <v>98937.336606878991</v>
          </cell>
          <cell r="K142">
            <v>326016753.85089743</v>
          </cell>
          <cell r="L142">
            <v>175558347.33885944</v>
          </cell>
          <cell r="M142">
            <v>147167464.28420031</v>
          </cell>
          <cell r="N142">
            <v>220155706.38213849</v>
          </cell>
          <cell r="O142">
            <v>868898271.85609567</v>
          </cell>
          <cell r="Q142">
            <v>0</v>
          </cell>
          <cell r="R142">
            <v>0</v>
          </cell>
          <cell r="S142">
            <v>1</v>
          </cell>
          <cell r="U142">
            <v>-326016753.85089743</v>
          </cell>
          <cell r="V142">
            <v>-175558347.33885944</v>
          </cell>
          <cell r="W142">
            <v>0</v>
          </cell>
          <cell r="Y142">
            <v>0</v>
          </cell>
          <cell r="Z142">
            <v>0</v>
          </cell>
          <cell r="AA142">
            <v>147167464.28420031</v>
          </cell>
          <cell r="AB142">
            <v>220155706.38213849</v>
          </cell>
          <cell r="AD142">
            <v>367323170.6663388</v>
          </cell>
          <cell r="AF142">
            <v>10263023.437322296</v>
          </cell>
          <cell r="AG142">
            <v>81</v>
          </cell>
          <cell r="AH142">
            <v>73225761.586503193</v>
          </cell>
          <cell r="AI142">
            <v>83488785.023825496</v>
          </cell>
          <cell r="AK142">
            <v>0</v>
          </cell>
          <cell r="AL142">
            <v>223859276.34891519</v>
          </cell>
          <cell r="AM142">
            <v>223859276.34891519</v>
          </cell>
          <cell r="AO142">
            <v>0.86793158319171715</v>
          </cell>
          <cell r="AQ142">
            <v>72462553.364481792</v>
          </cell>
          <cell r="AR142">
            <v>194294536.13366607</v>
          </cell>
          <cell r="AT142">
            <v>634080260.16448665</v>
          </cell>
          <cell r="AU142">
            <v>634080000</v>
          </cell>
        </row>
        <row r="143">
          <cell r="B143" t="str">
            <v>LIM344</v>
          </cell>
          <cell r="C143" t="str">
            <v xml:space="preserve"> Makhado</v>
          </cell>
          <cell r="D143">
            <v>136</v>
          </cell>
          <cell r="E143" t="str">
            <v>B4</v>
          </cell>
          <cell r="F143" t="str">
            <v>B</v>
          </cell>
          <cell r="G143">
            <v>129389.65218751866</v>
          </cell>
          <cell r="H143">
            <v>0.71118808618234175</v>
          </cell>
          <cell r="I143">
            <v>87419.360155488219</v>
          </cell>
          <cell r="K143">
            <v>288062899.19505656</v>
          </cell>
          <cell r="L143">
            <v>155120391.55954981</v>
          </cell>
          <cell r="M143">
            <v>130034686.64766897</v>
          </cell>
          <cell r="N143">
            <v>194525865.02281022</v>
          </cell>
          <cell r="O143">
            <v>767743842.42508554</v>
          </cell>
          <cell r="Q143">
            <v>0</v>
          </cell>
          <cell r="R143">
            <v>0</v>
          </cell>
          <cell r="S143">
            <v>1</v>
          </cell>
          <cell r="U143">
            <v>-288062899.19505656</v>
          </cell>
          <cell r="V143">
            <v>-155120391.55954981</v>
          </cell>
          <cell r="W143">
            <v>0</v>
          </cell>
          <cell r="Y143">
            <v>0</v>
          </cell>
          <cell r="Z143">
            <v>0</v>
          </cell>
          <cell r="AA143">
            <v>130034686.64766897</v>
          </cell>
          <cell r="AB143">
            <v>194525865.02281022</v>
          </cell>
          <cell r="AD143">
            <v>324560551.67047918</v>
          </cell>
          <cell r="AF143">
            <v>10263023.437322296</v>
          </cell>
          <cell r="AG143">
            <v>75</v>
          </cell>
          <cell r="AH143">
            <v>67801631.098614067</v>
          </cell>
          <cell r="AI143">
            <v>78064654.535936356</v>
          </cell>
          <cell r="AK143">
            <v>0</v>
          </cell>
          <cell r="AL143">
            <v>200046112.171707</v>
          </cell>
          <cell r="AM143">
            <v>200046112.171707</v>
          </cell>
          <cell r="AO143">
            <v>0.77151848884854213</v>
          </cell>
          <cell r="AQ143">
            <v>60228324.300049104</v>
          </cell>
          <cell r="AR143">
            <v>154339274.16274133</v>
          </cell>
          <cell r="AT143">
            <v>539128150.13326955</v>
          </cell>
          <cell r="AU143">
            <v>539128000</v>
          </cell>
        </row>
        <row r="144">
          <cell r="B144" t="str">
            <v>LIM345</v>
          </cell>
          <cell r="C144" t="str">
            <v xml:space="preserve"> Collins Chabane</v>
          </cell>
          <cell r="D144">
            <v>137</v>
          </cell>
          <cell r="E144" t="str">
            <v>B4</v>
          </cell>
          <cell r="F144" t="str">
            <v>B</v>
          </cell>
          <cell r="G144">
            <v>100716.45980607791</v>
          </cell>
          <cell r="H144">
            <v>0.81047832776386686</v>
          </cell>
          <cell r="I144">
            <v>77547.082525830396</v>
          </cell>
          <cell r="K144">
            <v>255531925.38559887</v>
          </cell>
          <cell r="L144">
            <v>137602629.26097772</v>
          </cell>
          <cell r="M144">
            <v>115349855.66986233</v>
          </cell>
          <cell r="N144">
            <v>172558038.41965517</v>
          </cell>
          <cell r="O144">
            <v>681042448.73609412</v>
          </cell>
          <cell r="Q144">
            <v>0</v>
          </cell>
          <cell r="R144">
            <v>0</v>
          </cell>
          <cell r="S144">
            <v>1</v>
          </cell>
          <cell r="U144">
            <v>-255531925.38559887</v>
          </cell>
          <cell r="V144">
            <v>-137602629.26097772</v>
          </cell>
          <cell r="W144">
            <v>0</v>
          </cell>
          <cell r="Y144">
            <v>0</v>
          </cell>
          <cell r="Z144">
            <v>0</v>
          </cell>
          <cell r="AA144">
            <v>115349855.66986233</v>
          </cell>
          <cell r="AB144">
            <v>172558038.41965517</v>
          </cell>
          <cell r="AD144">
            <v>287907894.08951747</v>
          </cell>
          <cell r="AF144">
            <v>10263023.437322296</v>
          </cell>
          <cell r="AG144">
            <v>71</v>
          </cell>
          <cell r="AH144">
            <v>64185544.106687978</v>
          </cell>
          <cell r="AI144">
            <v>74448567.544010282</v>
          </cell>
          <cell r="AK144">
            <v>0</v>
          </cell>
          <cell r="AL144">
            <v>155715205.00499046</v>
          </cell>
          <cell r="AM144">
            <v>155715205.00499046</v>
          </cell>
          <cell r="AO144">
            <v>1</v>
          </cell>
          <cell r="AQ144">
            <v>74448567.544010282</v>
          </cell>
          <cell r="AR144">
            <v>155715205.00499046</v>
          </cell>
          <cell r="AT144">
            <v>518071666.63851821</v>
          </cell>
          <cell r="AU144">
            <v>518072000</v>
          </cell>
        </row>
        <row r="145">
          <cell r="B145" t="str">
            <v>DC34</v>
          </cell>
          <cell r="C145" t="str">
            <v xml:space="preserve"> Vhembe District Municipality</v>
          </cell>
          <cell r="D145">
            <v>138</v>
          </cell>
          <cell r="E145" t="str">
            <v>C2</v>
          </cell>
          <cell r="F145" t="str">
            <v>C</v>
          </cell>
          <cell r="G145">
            <v>432998.53573771368</v>
          </cell>
          <cell r="H145">
            <v>0</v>
          </cell>
          <cell r="I145">
            <v>0</v>
          </cell>
          <cell r="K145">
            <v>0</v>
          </cell>
          <cell r="L145">
            <v>0</v>
          </cell>
          <cell r="M145">
            <v>0</v>
          </cell>
          <cell r="N145">
            <v>0</v>
          </cell>
          <cell r="O145">
            <v>0</v>
          </cell>
          <cell r="Q145">
            <v>1</v>
          </cell>
          <cell r="R145">
            <v>1</v>
          </cell>
          <cell r="S145">
            <v>0</v>
          </cell>
          <cell r="U145">
            <v>-1005920301.7224253</v>
          </cell>
          <cell r="V145">
            <v>-541682915.49139869</v>
          </cell>
          <cell r="W145">
            <v>0</v>
          </cell>
          <cell r="Y145">
            <v>1005920301.7224253</v>
          </cell>
          <cell r="Z145">
            <v>541682915.49139869</v>
          </cell>
          <cell r="AA145">
            <v>0</v>
          </cell>
          <cell r="AB145">
            <v>0</v>
          </cell>
          <cell r="AD145">
            <v>1547603217.213824</v>
          </cell>
          <cell r="AF145">
            <v>10263023.437322296</v>
          </cell>
          <cell r="AG145">
            <v>59</v>
          </cell>
          <cell r="AH145">
            <v>53337283.130909726</v>
          </cell>
          <cell r="AI145">
            <v>63600306.568232022</v>
          </cell>
          <cell r="AK145">
            <v>74657085.226120189</v>
          </cell>
          <cell r="AL145">
            <v>0</v>
          </cell>
          <cell r="AM145">
            <v>74657085.226120189</v>
          </cell>
          <cell r="AO145">
            <v>0.860033159174864</v>
          </cell>
          <cell r="AQ145">
            <v>54698372.582366437</v>
          </cell>
          <cell r="AR145">
            <v>64207568.861807212</v>
          </cell>
          <cell r="AT145">
            <v>1666509158.6579976</v>
          </cell>
          <cell r="AU145">
            <v>1666509000</v>
          </cell>
        </row>
        <row r="146">
          <cell r="B146" t="str">
            <v>LIM351</v>
          </cell>
          <cell r="C146" t="str">
            <v xml:space="preserve"> Blouberg </v>
          </cell>
          <cell r="D146">
            <v>139</v>
          </cell>
          <cell r="E146" t="str">
            <v>B4</v>
          </cell>
          <cell r="F146" t="str">
            <v>B</v>
          </cell>
          <cell r="G146">
            <v>44675.158065875301</v>
          </cell>
          <cell r="H146">
            <v>0.79218770420341333</v>
          </cell>
          <cell r="I146">
            <v>33621.555357973841</v>
          </cell>
          <cell r="K146">
            <v>110789219.85517409</v>
          </cell>
          <cell r="L146">
            <v>59659425.814758241</v>
          </cell>
          <cell r="M146">
            <v>50011443.778645754</v>
          </cell>
          <cell r="N146">
            <v>74814802.21073845</v>
          </cell>
          <cell r="O146">
            <v>295274891.65931654</v>
          </cell>
          <cell r="Q146">
            <v>0</v>
          </cell>
          <cell r="R146">
            <v>0</v>
          </cell>
          <cell r="S146">
            <v>1</v>
          </cell>
          <cell r="U146">
            <v>-110789219.85517409</v>
          </cell>
          <cell r="V146">
            <v>-59659425.814758241</v>
          </cell>
          <cell r="W146">
            <v>0</v>
          </cell>
          <cell r="Y146">
            <v>0</v>
          </cell>
          <cell r="Z146">
            <v>0</v>
          </cell>
          <cell r="AA146">
            <v>50011443.778645754</v>
          </cell>
          <cell r="AB146">
            <v>74814802.21073845</v>
          </cell>
          <cell r="AD146">
            <v>124826245.9893842</v>
          </cell>
          <cell r="AF146">
            <v>10263023.437322296</v>
          </cell>
          <cell r="AG146">
            <v>44</v>
          </cell>
          <cell r="AH146">
            <v>39776956.911186919</v>
          </cell>
          <cell r="AI146">
            <v>50039980.348509215</v>
          </cell>
          <cell r="AK146">
            <v>0</v>
          </cell>
          <cell r="AL146">
            <v>69071146.962994397</v>
          </cell>
          <cell r="AM146">
            <v>69071146.962994397</v>
          </cell>
          <cell r="AO146">
            <v>1</v>
          </cell>
          <cell r="AQ146">
            <v>50039980.348509215</v>
          </cell>
          <cell r="AR146">
            <v>69071146.962994397</v>
          </cell>
          <cell r="AT146">
            <v>243937373.30088782</v>
          </cell>
          <cell r="AU146">
            <v>243937000</v>
          </cell>
        </row>
        <row r="147">
          <cell r="B147" t="str">
            <v>LIM353</v>
          </cell>
          <cell r="C147" t="str">
            <v xml:space="preserve"> Molemole</v>
          </cell>
          <cell r="D147">
            <v>140</v>
          </cell>
          <cell r="E147" t="str">
            <v>B4</v>
          </cell>
          <cell r="F147" t="str">
            <v>B</v>
          </cell>
          <cell r="G147">
            <v>34629.996862107226</v>
          </cell>
          <cell r="H147">
            <v>0.76658070353470587</v>
          </cell>
          <cell r="I147">
            <v>25219.35299006087</v>
          </cell>
          <cell r="K147">
            <v>83102414.902362645</v>
          </cell>
          <cell r="L147">
            <v>44750223.563048415</v>
          </cell>
          <cell r="M147">
            <v>37513322.651717409</v>
          </cell>
          <cell r="N147">
            <v>56118192.205725007</v>
          </cell>
          <cell r="O147">
            <v>221484153.32285351</v>
          </cell>
          <cell r="Q147">
            <v>0</v>
          </cell>
          <cell r="R147">
            <v>0</v>
          </cell>
          <cell r="S147">
            <v>1</v>
          </cell>
          <cell r="U147">
            <v>-83102414.902362645</v>
          </cell>
          <cell r="V147">
            <v>-44750223.563048415</v>
          </cell>
          <cell r="W147">
            <v>0</v>
          </cell>
          <cell r="Y147">
            <v>0</v>
          </cell>
          <cell r="Z147">
            <v>0</v>
          </cell>
          <cell r="AA147">
            <v>37513322.651717409</v>
          </cell>
          <cell r="AB147">
            <v>56118192.205725007</v>
          </cell>
          <cell r="AD147">
            <v>93631514.857442409</v>
          </cell>
          <cell r="AF147">
            <v>10263023.437322296</v>
          </cell>
          <cell r="AG147">
            <v>32</v>
          </cell>
          <cell r="AH147">
            <v>28928695.935408667</v>
          </cell>
          <cell r="AI147">
            <v>39191719.372730963</v>
          </cell>
          <cell r="AK147">
            <v>0</v>
          </cell>
          <cell r="AL147">
            <v>53540573.915007569</v>
          </cell>
          <cell r="AM147">
            <v>53540573.915007569</v>
          </cell>
          <cell r="AO147">
            <v>1</v>
          </cell>
          <cell r="AQ147">
            <v>39191719.372730963</v>
          </cell>
          <cell r="AR147">
            <v>53540573.915007569</v>
          </cell>
          <cell r="AT147">
            <v>186363808.14518094</v>
          </cell>
          <cell r="AU147">
            <v>186364000</v>
          </cell>
        </row>
        <row r="148">
          <cell r="B148" t="str">
            <v>LIM354</v>
          </cell>
          <cell r="C148" t="str">
            <v xml:space="preserve"> Polokwane </v>
          </cell>
          <cell r="D148">
            <v>141</v>
          </cell>
          <cell r="E148" t="str">
            <v>B1</v>
          </cell>
          <cell r="F148" t="str">
            <v>B</v>
          </cell>
          <cell r="G148">
            <v>278514.44528409786</v>
          </cell>
          <cell r="H148">
            <v>0.62854818712564453</v>
          </cell>
          <cell r="I148">
            <v>166306.76218804301</v>
          </cell>
          <cell r="K148">
            <v>548011424.31632018</v>
          </cell>
          <cell r="L148">
            <v>295101337.0919826</v>
          </cell>
          <cell r="M148">
            <v>247378242.87487543</v>
          </cell>
          <cell r="N148">
            <v>370066387.08211648</v>
          </cell>
          <cell r="O148">
            <v>1460557391.3652949</v>
          </cell>
          <cell r="Q148">
            <v>1</v>
          </cell>
          <cell r="R148">
            <v>1</v>
          </cell>
          <cell r="S148">
            <v>1</v>
          </cell>
          <cell r="U148">
            <v>0</v>
          </cell>
          <cell r="V148">
            <v>0</v>
          </cell>
          <cell r="W148">
            <v>0</v>
          </cell>
          <cell r="Y148">
            <v>548011424.31632018</v>
          </cell>
          <cell r="Z148">
            <v>295101337.0919826</v>
          </cell>
          <cell r="AA148">
            <v>247378242.87487543</v>
          </cell>
          <cell r="AB148">
            <v>370066387.08211648</v>
          </cell>
          <cell r="AD148">
            <v>1460557391.3652949</v>
          </cell>
          <cell r="AF148">
            <v>10263023.437322296</v>
          </cell>
          <cell r="AG148">
            <v>90</v>
          </cell>
          <cell r="AH148">
            <v>81361957.318336874</v>
          </cell>
          <cell r="AI148">
            <v>91624980.755659163</v>
          </cell>
          <cell r="AK148">
            <v>0</v>
          </cell>
          <cell r="AL148">
            <v>430604233.18857884</v>
          </cell>
          <cell r="AM148">
            <v>430604233.18857884</v>
          </cell>
          <cell r="AO148">
            <v>0.36834289545924326</v>
          </cell>
          <cell r="AQ148">
            <v>33749410.707936935</v>
          </cell>
          <cell r="AR148">
            <v>158610010.04968831</v>
          </cell>
          <cell r="AT148">
            <v>1652916812.1229203</v>
          </cell>
          <cell r="AU148">
            <v>1652917000</v>
          </cell>
        </row>
        <row r="149">
          <cell r="B149" t="str">
            <v>LIM355</v>
          </cell>
          <cell r="C149" t="str">
            <v xml:space="preserve"> Lepele-Nkumpi</v>
          </cell>
          <cell r="D149">
            <v>142</v>
          </cell>
          <cell r="E149" t="str">
            <v>B4</v>
          </cell>
          <cell r="F149" t="str">
            <v>B</v>
          </cell>
          <cell r="G149">
            <v>64695.756475968381</v>
          </cell>
          <cell r="H149">
            <v>0.73195988363586872</v>
          </cell>
          <cell r="I149">
            <v>44986.963462790096</v>
          </cell>
          <cell r="K149">
            <v>148240333.69752157</v>
          </cell>
          <cell r="L149">
            <v>79826658.24836804</v>
          </cell>
          <cell r="M149">
            <v>66917278.81225846</v>
          </cell>
          <cell r="N149">
            <v>100105147.95330954</v>
          </cell>
          <cell r="O149">
            <v>395089418.71145761</v>
          </cell>
          <cell r="Q149">
            <v>0</v>
          </cell>
          <cell r="R149">
            <v>0</v>
          </cell>
          <cell r="S149">
            <v>1</v>
          </cell>
          <cell r="U149">
            <v>-148240333.69752157</v>
          </cell>
          <cell r="V149">
            <v>-79826658.24836804</v>
          </cell>
          <cell r="W149">
            <v>0</v>
          </cell>
          <cell r="Y149">
            <v>0</v>
          </cell>
          <cell r="Z149">
            <v>0</v>
          </cell>
          <cell r="AA149">
            <v>66917278.81225846</v>
          </cell>
          <cell r="AB149">
            <v>100105147.95330954</v>
          </cell>
          <cell r="AD149">
            <v>167022426.76556799</v>
          </cell>
          <cell r="AF149">
            <v>10263023.437322296</v>
          </cell>
          <cell r="AG149">
            <v>60</v>
          </cell>
          <cell r="AH149">
            <v>54241304.878891252</v>
          </cell>
          <cell r="AI149">
            <v>64504328.316213548</v>
          </cell>
          <cell r="AK149">
            <v>0</v>
          </cell>
          <cell r="AL149">
            <v>100024494.5265681</v>
          </cell>
          <cell r="AM149">
            <v>100024494.5265681</v>
          </cell>
          <cell r="AO149">
            <v>1</v>
          </cell>
          <cell r="AQ149">
            <v>64504328.316213548</v>
          </cell>
          <cell r="AR149">
            <v>100024494.5265681</v>
          </cell>
          <cell r="AT149">
            <v>331551249.60834968</v>
          </cell>
          <cell r="AU149">
            <v>331551000</v>
          </cell>
        </row>
        <row r="150">
          <cell r="B150" t="str">
            <v>DC35</v>
          </cell>
          <cell r="C150" t="str">
            <v xml:space="preserve"> Capricorn District Municipality</v>
          </cell>
          <cell r="D150">
            <v>143</v>
          </cell>
          <cell r="E150" t="str">
            <v>C2</v>
          </cell>
          <cell r="F150" t="str">
            <v>C</v>
          </cell>
          <cell r="G150">
            <v>422515.35668804881</v>
          </cell>
          <cell r="H150">
            <v>0</v>
          </cell>
          <cell r="I150">
            <v>0</v>
          </cell>
          <cell r="K150">
            <v>0</v>
          </cell>
          <cell r="L150">
            <v>0</v>
          </cell>
          <cell r="M150">
            <v>0</v>
          </cell>
          <cell r="N150">
            <v>0</v>
          </cell>
          <cell r="O150">
            <v>0</v>
          </cell>
          <cell r="Q150">
            <v>1</v>
          </cell>
          <cell r="R150">
            <v>1</v>
          </cell>
          <cell r="S150">
            <v>0</v>
          </cell>
          <cell r="U150">
            <v>-342131968.45505834</v>
          </cell>
          <cell r="V150">
            <v>-184236307.62617469</v>
          </cell>
          <cell r="W150">
            <v>0</v>
          </cell>
          <cell r="Y150">
            <v>342131968.45505834</v>
          </cell>
          <cell r="Z150">
            <v>184236307.62617469</v>
          </cell>
          <cell r="AA150">
            <v>0</v>
          </cell>
          <cell r="AB150">
            <v>0</v>
          </cell>
          <cell r="AD150">
            <v>526368276.08123302</v>
          </cell>
          <cell r="AF150">
            <v>10263023.437322296</v>
          </cell>
          <cell r="AG150">
            <v>56</v>
          </cell>
          <cell r="AH150">
            <v>50625217.886965171</v>
          </cell>
          <cell r="AI150">
            <v>60888241.324287467</v>
          </cell>
          <cell r="AK150">
            <v>72849588.139743</v>
          </cell>
          <cell r="AL150">
            <v>0</v>
          </cell>
          <cell r="AM150">
            <v>72849588.139743</v>
          </cell>
          <cell r="AO150">
            <v>0.56972252760326936</v>
          </cell>
          <cell r="AQ150">
            <v>34689402.748590894</v>
          </cell>
          <cell r="AR150">
            <v>41504051.489831537</v>
          </cell>
          <cell r="AT150">
            <v>602561730.31965542</v>
          </cell>
          <cell r="AU150">
            <v>602562000</v>
          </cell>
        </row>
        <row r="151">
          <cell r="B151" t="str">
            <v>LIM361</v>
          </cell>
          <cell r="C151" t="str">
            <v xml:space="preserve"> Thabazimbi</v>
          </cell>
          <cell r="D151">
            <v>144</v>
          </cell>
          <cell r="E151" t="str">
            <v>B3</v>
          </cell>
          <cell r="F151" t="str">
            <v>B</v>
          </cell>
          <cell r="G151">
            <v>42268.482863517791</v>
          </cell>
          <cell r="H151">
            <v>0.47567505216951095</v>
          </cell>
          <cell r="I151">
            <v>19100.75965166841</v>
          </cell>
          <cell r="K151">
            <v>62940522.468947962</v>
          </cell>
          <cell r="L151">
            <v>33893148.050748348</v>
          </cell>
          <cell r="M151">
            <v>28412027.857666824</v>
          </cell>
          <cell r="N151">
            <v>42503076.975453272</v>
          </cell>
          <cell r="O151">
            <v>167748775.3528164</v>
          </cell>
          <cell r="Q151">
            <v>1</v>
          </cell>
          <cell r="R151">
            <v>1</v>
          </cell>
          <cell r="S151">
            <v>1</v>
          </cell>
          <cell r="U151">
            <v>0</v>
          </cell>
          <cell r="V151">
            <v>0</v>
          </cell>
          <cell r="W151">
            <v>0</v>
          </cell>
          <cell r="Y151">
            <v>62940522.468947962</v>
          </cell>
          <cell r="Z151">
            <v>33893148.050748348</v>
          </cell>
          <cell r="AA151">
            <v>28412027.857666824</v>
          </cell>
          <cell r="AB151">
            <v>42503076.975453272</v>
          </cell>
          <cell r="AD151">
            <v>167748775.3528164</v>
          </cell>
          <cell r="AF151">
            <v>10263023.437322296</v>
          </cell>
          <cell r="AG151">
            <v>23</v>
          </cell>
          <cell r="AH151">
            <v>20792500.203574978</v>
          </cell>
          <cell r="AI151">
            <v>31055523.640897274</v>
          </cell>
          <cell r="AK151">
            <v>0</v>
          </cell>
          <cell r="AL151">
            <v>65350246.494122766</v>
          </cell>
          <cell r="AM151">
            <v>65350246.494122766</v>
          </cell>
          <cell r="AO151">
            <v>3.0570506838237144E-2</v>
          </cell>
          <cell r="AQ151">
            <v>949383.09782908543</v>
          </cell>
          <cell r="AR151">
            <v>1997790.1573290629</v>
          </cell>
          <cell r="AT151">
            <v>170695948.60797456</v>
          </cell>
          <cell r="AU151">
            <v>170696000</v>
          </cell>
        </row>
        <row r="152">
          <cell r="B152" t="str">
            <v>LIM362</v>
          </cell>
          <cell r="C152" t="str">
            <v xml:space="preserve"> Lephalale</v>
          </cell>
          <cell r="D152">
            <v>145</v>
          </cell>
          <cell r="E152" t="str">
            <v>B3</v>
          </cell>
          <cell r="F152" t="str">
            <v>B</v>
          </cell>
          <cell r="G152">
            <v>54773.319857561022</v>
          </cell>
          <cell r="H152">
            <v>0.5443473301110201</v>
          </cell>
          <cell r="I152">
            <v>28324.92490449125</v>
          </cell>
          <cell r="K152">
            <v>93335846.578576922</v>
          </cell>
          <cell r="L152">
            <v>50260873.955889776</v>
          </cell>
          <cell r="M152">
            <v>42132803.622940272</v>
          </cell>
          <cell r="N152">
            <v>63028721.657903664</v>
          </cell>
          <cell r="O152">
            <v>248758245.81531063</v>
          </cell>
          <cell r="Q152">
            <v>1</v>
          </cell>
          <cell r="R152">
            <v>1</v>
          </cell>
          <cell r="S152">
            <v>1</v>
          </cell>
          <cell r="U152">
            <v>0</v>
          </cell>
          <cell r="V152">
            <v>0</v>
          </cell>
          <cell r="W152">
            <v>0</v>
          </cell>
          <cell r="Y152">
            <v>93335846.578576922</v>
          </cell>
          <cell r="Z152">
            <v>50260873.955889776</v>
          </cell>
          <cell r="AA152">
            <v>42132803.622940272</v>
          </cell>
          <cell r="AB152">
            <v>63028721.657903664</v>
          </cell>
          <cell r="AD152">
            <v>248758245.81531063</v>
          </cell>
          <cell r="AF152">
            <v>10263023.437322296</v>
          </cell>
          <cell r="AG152">
            <v>29</v>
          </cell>
          <cell r="AH152">
            <v>26216630.691464104</v>
          </cell>
          <cell r="AI152">
            <v>36479654.1287864</v>
          </cell>
          <cell r="AK152">
            <v>0</v>
          </cell>
          <cell r="AL152">
            <v>84683662.897266865</v>
          </cell>
          <cell r="AM152">
            <v>84683662.897266865</v>
          </cell>
          <cell r="AO152">
            <v>0.28776125870003166</v>
          </cell>
          <cell r="AQ152">
            <v>10497431.189041382</v>
          </cell>
          <cell r="AR152">
            <v>24368677.426646683</v>
          </cell>
          <cell r="AT152">
            <v>283624354.43099868</v>
          </cell>
          <cell r="AU152">
            <v>283624000</v>
          </cell>
        </row>
        <row r="153">
          <cell r="B153" t="str">
            <v>LIM366</v>
          </cell>
          <cell r="C153" t="str">
            <v xml:space="preserve"> Bela-Bela</v>
          </cell>
          <cell r="D153">
            <v>146</v>
          </cell>
          <cell r="E153" t="str">
            <v>B3</v>
          </cell>
          <cell r="F153" t="str">
            <v>B</v>
          </cell>
          <cell r="G153">
            <v>25511.774638406161</v>
          </cell>
          <cell r="H153">
            <v>0.60776562617687047</v>
          </cell>
          <cell r="I153">
            <v>14729.920703594416</v>
          </cell>
          <cell r="K153">
            <v>48537802.784687944</v>
          </cell>
          <cell r="L153">
            <v>26137357.481439281</v>
          </cell>
          <cell r="M153">
            <v>21910485.499208517</v>
          </cell>
          <cell r="N153">
            <v>32777070.908408124</v>
          </cell>
          <cell r="O153">
            <v>129362716.67374386</v>
          </cell>
          <cell r="Q153">
            <v>1</v>
          </cell>
          <cell r="R153">
            <v>1</v>
          </cell>
          <cell r="S153">
            <v>1</v>
          </cell>
          <cell r="U153">
            <v>0</v>
          </cell>
          <cell r="V153">
            <v>0</v>
          </cell>
          <cell r="W153">
            <v>0</v>
          </cell>
          <cell r="Y153">
            <v>48537802.784687944</v>
          </cell>
          <cell r="Z153">
            <v>26137357.481439281</v>
          </cell>
          <cell r="AA153">
            <v>21910485.499208517</v>
          </cell>
          <cell r="AB153">
            <v>32777070.908408124</v>
          </cell>
          <cell r="AD153">
            <v>129362716.67374386</v>
          </cell>
          <cell r="AF153">
            <v>10263023.437322296</v>
          </cell>
          <cell r="AG153">
            <v>17</v>
          </cell>
          <cell r="AH153">
            <v>15368369.715685854</v>
          </cell>
          <cell r="AI153">
            <v>25631393.153008148</v>
          </cell>
          <cell r="AK153">
            <v>0</v>
          </cell>
          <cell r="AL153">
            <v>39443118.091217898</v>
          </cell>
          <cell r="AM153">
            <v>39443118.091217898</v>
          </cell>
          <cell r="AO153">
            <v>0.40134304466000204</v>
          </cell>
          <cell r="AQ153">
            <v>10286981.36690582</v>
          </cell>
          <cell r="AR153">
            <v>15830221.105613399</v>
          </cell>
          <cell r="AT153">
            <v>155479919.14626306</v>
          </cell>
          <cell r="AU153">
            <v>155480000</v>
          </cell>
        </row>
        <row r="154">
          <cell r="B154" t="str">
            <v>LIM367</v>
          </cell>
          <cell r="C154" t="str">
            <v xml:space="preserve"> Mogalakwena</v>
          </cell>
          <cell r="D154">
            <v>147</v>
          </cell>
          <cell r="E154" t="str">
            <v>B2</v>
          </cell>
          <cell r="F154" t="str">
            <v>B</v>
          </cell>
          <cell r="G154">
            <v>87839.247890398852</v>
          </cell>
          <cell r="H154">
            <v>0.70145092704886047</v>
          </cell>
          <cell r="I154">
            <v>58534.175770795191</v>
          </cell>
          <cell r="K154">
            <v>192880894.39842144</v>
          </cell>
          <cell r="L154">
            <v>103865370.88616779</v>
          </cell>
          <cell r="M154">
            <v>87068507.376361519</v>
          </cell>
          <cell r="N154">
            <v>130250452.01610655</v>
          </cell>
          <cell r="O154">
            <v>514065224.67705733</v>
          </cell>
          <cell r="Q154">
            <v>1</v>
          </cell>
          <cell r="R154">
            <v>1</v>
          </cell>
          <cell r="S154">
            <v>1</v>
          </cell>
          <cell r="U154">
            <v>0</v>
          </cell>
          <cell r="V154">
            <v>0</v>
          </cell>
          <cell r="W154">
            <v>0</v>
          </cell>
          <cell r="Y154">
            <v>192880894.39842144</v>
          </cell>
          <cell r="Z154">
            <v>103865370.88616779</v>
          </cell>
          <cell r="AA154">
            <v>87068507.376361519</v>
          </cell>
          <cell r="AB154">
            <v>130250452.01610655</v>
          </cell>
          <cell r="AD154">
            <v>514065224.67705733</v>
          </cell>
          <cell r="AF154">
            <v>10263023.437322296</v>
          </cell>
          <cell r="AG154">
            <v>64</v>
          </cell>
          <cell r="AH154">
            <v>57857391.870817333</v>
          </cell>
          <cell r="AI154">
            <v>68120415.308139622</v>
          </cell>
          <cell r="AK154">
            <v>0</v>
          </cell>
          <cell r="AL154">
            <v>135806069.0285722</v>
          </cell>
          <cell r="AM154">
            <v>135806069.0285722</v>
          </cell>
          <cell r="AO154">
            <v>0.83055876689251962</v>
          </cell>
          <cell r="AQ154">
            <v>56578008.138534762</v>
          </cell>
          <cell r="AR154">
            <v>112794921.22889133</v>
          </cell>
          <cell r="AT154">
            <v>683438154.04448342</v>
          </cell>
          <cell r="AU154">
            <v>683438000</v>
          </cell>
        </row>
        <row r="155">
          <cell r="B155" t="str">
            <v>LIM368</v>
          </cell>
          <cell r="C155" t="str">
            <v xml:space="preserve"> Modimolle-Mookgopong</v>
          </cell>
          <cell r="D155">
            <v>148</v>
          </cell>
          <cell r="E155" t="str">
            <v>B3</v>
          </cell>
          <cell r="F155" t="str">
            <v>B</v>
          </cell>
          <cell r="G155">
            <v>30479.650379151939</v>
          </cell>
          <cell r="H155">
            <v>0.6045687390844201</v>
          </cell>
          <cell r="I155">
            <v>17505.691607584962</v>
          </cell>
          <cell r="K155">
            <v>57684479.363910198</v>
          </cell>
          <cell r="L155">
            <v>31062795.836750634</v>
          </cell>
          <cell r="M155">
            <v>26039393.547312863</v>
          </cell>
          <cell r="N155">
            <v>38953726.002239875</v>
          </cell>
          <cell r="O155">
            <v>153740394.75021356</v>
          </cell>
          <cell r="Q155">
            <v>1</v>
          </cell>
          <cell r="R155">
            <v>1</v>
          </cell>
          <cell r="S155">
            <v>1</v>
          </cell>
          <cell r="U155">
            <v>0</v>
          </cell>
          <cell r="V155">
            <v>0</v>
          </cell>
          <cell r="W155">
            <v>0</v>
          </cell>
          <cell r="Y155">
            <v>57684479.363910198</v>
          </cell>
          <cell r="Z155">
            <v>31062795.836750634</v>
          </cell>
          <cell r="AA155">
            <v>26039393.547312863</v>
          </cell>
          <cell r="AB155">
            <v>38953726.002239875</v>
          </cell>
          <cell r="AD155">
            <v>153740394.75021356</v>
          </cell>
          <cell r="AF155">
            <v>10263023.437322296</v>
          </cell>
          <cell r="AG155">
            <v>28</v>
          </cell>
          <cell r="AH155">
            <v>25312608.943482585</v>
          </cell>
          <cell r="AI155">
            <v>35575632.380804881</v>
          </cell>
          <cell r="AK155">
            <v>0</v>
          </cell>
          <cell r="AL155">
            <v>47123826.794631489</v>
          </cell>
          <cell r="AM155">
            <v>47123826.794631489</v>
          </cell>
          <cell r="AO155">
            <v>0.31905127970087821</v>
          </cell>
          <cell r="AQ155">
            <v>11350451.037263798</v>
          </cell>
          <cell r="AR155">
            <v>15034917.24322971</v>
          </cell>
          <cell r="AT155">
            <v>180125763.03070706</v>
          </cell>
          <cell r="AU155">
            <v>180126000</v>
          </cell>
        </row>
        <row r="156">
          <cell r="B156" t="str">
            <v>DC36</v>
          </cell>
          <cell r="C156" t="str">
            <v xml:space="preserve"> Waterberg District Municipality</v>
          </cell>
          <cell r="D156">
            <v>149</v>
          </cell>
          <cell r="E156" t="str">
            <v>C1</v>
          </cell>
          <cell r="F156" t="str">
            <v>C</v>
          </cell>
          <cell r="G156">
            <v>240872.47562903576</v>
          </cell>
          <cell r="H156">
            <v>0</v>
          </cell>
          <cell r="I156">
            <v>0</v>
          </cell>
          <cell r="K156">
            <v>0</v>
          </cell>
          <cell r="L156">
            <v>0</v>
          </cell>
          <cell r="M156">
            <v>0</v>
          </cell>
          <cell r="N156">
            <v>0</v>
          </cell>
          <cell r="O156">
            <v>0</v>
          </cell>
          <cell r="Q156">
            <v>0</v>
          </cell>
          <cell r="R156">
            <v>0</v>
          </cell>
          <cell r="S156">
            <v>0</v>
          </cell>
          <cell r="U156">
            <v>0</v>
          </cell>
          <cell r="V156">
            <v>0</v>
          </cell>
          <cell r="W156">
            <v>0</v>
          </cell>
          <cell r="Y156">
            <v>0</v>
          </cell>
          <cell r="Z156">
            <v>0</v>
          </cell>
          <cell r="AA156">
            <v>0</v>
          </cell>
          <cell r="AB156">
            <v>0</v>
          </cell>
          <cell r="AD156">
            <v>0</v>
          </cell>
          <cell r="AF156">
            <v>10263023.437322296</v>
          </cell>
          <cell r="AG156">
            <v>35</v>
          </cell>
          <cell r="AH156">
            <v>31640761.17935323</v>
          </cell>
          <cell r="AI156">
            <v>41903784.616675526</v>
          </cell>
          <cell r="AK156">
            <v>41530941.694815516</v>
          </cell>
          <cell r="AL156">
            <v>0</v>
          </cell>
          <cell r="AM156">
            <v>41530941.694815516</v>
          </cell>
          <cell r="AO156">
            <v>0.61060152383359967</v>
          </cell>
          <cell r="AQ156">
            <v>25586514.741337027</v>
          </cell>
          <cell r="AR156">
            <v>25358856.285098735</v>
          </cell>
          <cell r="AT156">
            <v>50945371.026435763</v>
          </cell>
          <cell r="AU156">
            <v>50945000</v>
          </cell>
        </row>
        <row r="157">
          <cell r="B157" t="str">
            <v>LIM471</v>
          </cell>
          <cell r="C157" t="str">
            <v xml:space="preserve"> Ephraim Mogale</v>
          </cell>
          <cell r="D157">
            <v>150</v>
          </cell>
          <cell r="E157" t="str">
            <v>B4</v>
          </cell>
          <cell r="F157" t="str">
            <v>B</v>
          </cell>
          <cell r="G157">
            <v>37799.622817848307</v>
          </cell>
          <cell r="H157">
            <v>0.78158197580389133</v>
          </cell>
          <cell r="I157">
            <v>28066.328692284947</v>
          </cell>
          <cell r="K157">
            <v>92483724.411627725</v>
          </cell>
          <cell r="L157">
            <v>49802010.545977935</v>
          </cell>
          <cell r="M157">
            <v>41748146.524527386</v>
          </cell>
          <cell r="N157">
            <v>62453292.464855567</v>
          </cell>
          <cell r="O157">
            <v>246487173.94698858</v>
          </cell>
          <cell r="Q157">
            <v>0</v>
          </cell>
          <cell r="R157">
            <v>0</v>
          </cell>
          <cell r="S157">
            <v>1</v>
          </cell>
          <cell r="U157">
            <v>-92483724.411627725</v>
          </cell>
          <cell r="V157">
            <v>-49802010.545977935</v>
          </cell>
          <cell r="W157">
            <v>0</v>
          </cell>
          <cell r="Y157">
            <v>0</v>
          </cell>
          <cell r="Z157">
            <v>0</v>
          </cell>
          <cell r="AA157">
            <v>41748146.524527386</v>
          </cell>
          <cell r="AB157">
            <v>62453292.464855567</v>
          </cell>
          <cell r="AD157">
            <v>104201438.98938295</v>
          </cell>
          <cell r="AF157">
            <v>10263023.437322296</v>
          </cell>
          <cell r="AG157">
            <v>32</v>
          </cell>
          <cell r="AH157">
            <v>28928695.935408667</v>
          </cell>
          <cell r="AI157">
            <v>39191719.372730963</v>
          </cell>
          <cell r="AK157">
            <v>0</v>
          </cell>
          <cell r="AL157">
            <v>58441053.503325827</v>
          </cell>
          <cell r="AM157">
            <v>58441053.503325827</v>
          </cell>
          <cell r="AO157">
            <v>1</v>
          </cell>
          <cell r="AQ157">
            <v>39191719.372730963</v>
          </cell>
          <cell r="AR157">
            <v>58441053.503325827</v>
          </cell>
          <cell r="AT157">
            <v>201834211.86543974</v>
          </cell>
          <cell r="AU157">
            <v>201834000</v>
          </cell>
        </row>
        <row r="158">
          <cell r="B158" t="str">
            <v>LIM472</v>
          </cell>
          <cell r="C158" t="str">
            <v xml:space="preserve"> Elias Motsoaledi</v>
          </cell>
          <cell r="D158">
            <v>151</v>
          </cell>
          <cell r="E158" t="str">
            <v>B4</v>
          </cell>
          <cell r="F158" t="str">
            <v>B</v>
          </cell>
          <cell r="G158">
            <v>74887.782876623227</v>
          </cell>
          <cell r="H158">
            <v>0.73377815087335219</v>
          </cell>
          <cell r="I158">
            <v>52203.467900102994</v>
          </cell>
          <cell r="K158">
            <v>172020045.49784678</v>
          </cell>
          <cell r="L158">
            <v>92631910.906545132</v>
          </cell>
          <cell r="M158">
            <v>77651696.125865191</v>
          </cell>
          <cell r="N158">
            <v>116163338.78898233</v>
          </cell>
          <cell r="O158">
            <v>458466991.31923944</v>
          </cell>
          <cell r="Q158">
            <v>0</v>
          </cell>
          <cell r="R158">
            <v>0</v>
          </cell>
          <cell r="S158">
            <v>1</v>
          </cell>
          <cell r="U158">
            <v>-172020045.49784678</v>
          </cell>
          <cell r="V158">
            <v>-92631910.906545132</v>
          </cell>
          <cell r="W158">
            <v>0</v>
          </cell>
          <cell r="Y158">
            <v>0</v>
          </cell>
          <cell r="Z158">
            <v>0</v>
          </cell>
          <cell r="AA158">
            <v>77651696.125865191</v>
          </cell>
          <cell r="AB158">
            <v>116163338.78898233</v>
          </cell>
          <cell r="AD158">
            <v>193815034.91484752</v>
          </cell>
          <cell r="AF158">
            <v>10263023.437322296</v>
          </cell>
          <cell r="AG158">
            <v>61</v>
          </cell>
          <cell r="AH158">
            <v>55145326.62687277</v>
          </cell>
          <cell r="AI158">
            <v>65408350.064195067</v>
          </cell>
          <cell r="AK158">
            <v>0</v>
          </cell>
          <cell r="AL158">
            <v>115782132.19026278</v>
          </cell>
          <cell r="AM158">
            <v>115782132.19026278</v>
          </cell>
          <cell r="AO158">
            <v>1</v>
          </cell>
          <cell r="AQ158">
            <v>65408350.064195067</v>
          </cell>
          <cell r="AR158">
            <v>115782132.19026278</v>
          </cell>
          <cell r="AT158">
            <v>375005517.16930532</v>
          </cell>
          <cell r="AU158">
            <v>375006000</v>
          </cell>
        </row>
        <row r="159">
          <cell r="B159" t="str">
            <v>LIM473</v>
          </cell>
          <cell r="C159" t="str">
            <v xml:space="preserve"> Makhuduthamaga</v>
          </cell>
          <cell r="D159">
            <v>152</v>
          </cell>
          <cell r="E159" t="str">
            <v>B4</v>
          </cell>
          <cell r="F159" t="str">
            <v>B</v>
          </cell>
          <cell r="G159">
            <v>69032.665685568019</v>
          </cell>
          <cell r="H159">
            <v>0.76811323631795125</v>
          </cell>
          <cell r="I159">
            <v>50373.659038826983</v>
          </cell>
          <cell r="K159">
            <v>165990488.14791366</v>
          </cell>
          <cell r="L159">
            <v>89385025.244886011</v>
          </cell>
          <cell r="M159">
            <v>74929889.17740497</v>
          </cell>
          <cell r="N159">
            <v>112091641.73088193</v>
          </cell>
          <cell r="O159">
            <v>442397044.30108654</v>
          </cell>
          <cell r="Q159">
            <v>0</v>
          </cell>
          <cell r="R159">
            <v>0</v>
          </cell>
          <cell r="S159">
            <v>1</v>
          </cell>
          <cell r="U159">
            <v>-165990488.14791366</v>
          </cell>
          <cell r="V159">
            <v>-89385025.244886011</v>
          </cell>
          <cell r="W159">
            <v>0</v>
          </cell>
          <cell r="Y159">
            <v>0</v>
          </cell>
          <cell r="Z159">
            <v>0</v>
          </cell>
          <cell r="AA159">
            <v>74929889.17740497</v>
          </cell>
          <cell r="AB159">
            <v>112091641.73088193</v>
          </cell>
          <cell r="AD159">
            <v>187021530.9082869</v>
          </cell>
          <cell r="AF159">
            <v>10263023.437322296</v>
          </cell>
          <cell r="AG159">
            <v>62</v>
          </cell>
          <cell r="AH159">
            <v>56049348.374854289</v>
          </cell>
          <cell r="AI159">
            <v>66312371.812176585</v>
          </cell>
          <cell r="AK159">
            <v>0</v>
          </cell>
          <cell r="AL159">
            <v>106729681.62271032</v>
          </cell>
          <cell r="AM159">
            <v>106729681.62271032</v>
          </cell>
          <cell r="AO159">
            <v>1</v>
          </cell>
          <cell r="AQ159">
            <v>66312371.812176585</v>
          </cell>
          <cell r="AR159">
            <v>106729681.62271032</v>
          </cell>
          <cell r="AT159">
            <v>360063584.3431738</v>
          </cell>
          <cell r="AU159">
            <v>360064000</v>
          </cell>
        </row>
        <row r="160">
          <cell r="B160" t="str">
            <v>LIM476</v>
          </cell>
          <cell r="C160" t="str">
            <v>Tubatse Fetagomo</v>
          </cell>
          <cell r="D160">
            <v>153</v>
          </cell>
          <cell r="E160" t="str">
            <v>B4</v>
          </cell>
          <cell r="F160" t="str">
            <v>B</v>
          </cell>
          <cell r="G160">
            <v>149645.18408912281</v>
          </cell>
          <cell r="H160">
            <v>0.66387940576184956</v>
          </cell>
          <cell r="I160">
            <v>94379.038093798954</v>
          </cell>
          <cell r="K160">
            <v>310996320.35951924</v>
          </cell>
          <cell r="L160">
            <v>167469921.05735114</v>
          </cell>
          <cell r="M160">
            <v>140387079.27862915</v>
          </cell>
          <cell r="N160">
            <v>210012564.63742724</v>
          </cell>
          <cell r="O160">
            <v>828865885.33292675</v>
          </cell>
          <cell r="Q160">
            <v>0</v>
          </cell>
          <cell r="R160">
            <v>0</v>
          </cell>
          <cell r="S160">
            <v>1</v>
          </cell>
          <cell r="U160">
            <v>-310996320.35951924</v>
          </cell>
          <cell r="V160">
            <v>-167469921.05735114</v>
          </cell>
          <cell r="W160">
            <v>0</v>
          </cell>
          <cell r="Y160">
            <v>0</v>
          </cell>
          <cell r="Z160">
            <v>0</v>
          </cell>
          <cell r="AA160">
            <v>140387079.27862915</v>
          </cell>
          <cell r="AB160">
            <v>210012564.63742724</v>
          </cell>
          <cell r="AD160">
            <v>350399643.91605639</v>
          </cell>
          <cell r="AF160">
            <v>10263023.437322296</v>
          </cell>
          <cell r="AG160">
            <v>77</v>
          </cell>
          <cell r="AH160">
            <v>69609674.594577104</v>
          </cell>
          <cell r="AI160">
            <v>79872698.031899393</v>
          </cell>
          <cell r="AK160">
            <v>0</v>
          </cell>
          <cell r="AL160">
            <v>231362684.54345626</v>
          </cell>
          <cell r="AM160">
            <v>231362684.54345626</v>
          </cell>
          <cell r="AO160">
            <v>0.93485368507361688</v>
          </cell>
          <cell r="AQ160">
            <v>74669286.091893375</v>
          </cell>
          <cell r="AR160">
            <v>216290258.23397481</v>
          </cell>
          <cell r="AT160">
            <v>641359188.24192452</v>
          </cell>
          <cell r="AU160">
            <v>641359000</v>
          </cell>
        </row>
        <row r="161">
          <cell r="B161" t="str">
            <v>DC47</v>
          </cell>
          <cell r="C161" t="str">
            <v xml:space="preserve"> Sekhukhune District Municipality</v>
          </cell>
          <cell r="D161">
            <v>154</v>
          </cell>
          <cell r="E161" t="str">
            <v>C2</v>
          </cell>
          <cell r="F161" t="str">
            <v>C</v>
          </cell>
          <cell r="G161">
            <v>331365.25546916237</v>
          </cell>
          <cell r="H161">
            <v>0</v>
          </cell>
          <cell r="I161">
            <v>0</v>
          </cell>
          <cell r="K161">
            <v>0</v>
          </cell>
          <cell r="L161">
            <v>0</v>
          </cell>
          <cell r="M161">
            <v>0</v>
          </cell>
          <cell r="N161">
            <v>0</v>
          </cell>
          <cell r="O161">
            <v>0</v>
          </cell>
          <cell r="Q161">
            <v>1</v>
          </cell>
          <cell r="R161">
            <v>1</v>
          </cell>
          <cell r="S161">
            <v>0</v>
          </cell>
          <cell r="U161">
            <v>-741490578.41690743</v>
          </cell>
          <cell r="V161">
            <v>-399288867.75476021</v>
          </cell>
          <cell r="W161">
            <v>0</v>
          </cell>
          <cell r="Y161">
            <v>741490578.41690743</v>
          </cell>
          <cell r="Z161">
            <v>399288867.75476021</v>
          </cell>
          <cell r="AA161">
            <v>0</v>
          </cell>
          <cell r="AB161">
            <v>0</v>
          </cell>
          <cell r="AD161">
            <v>1140779446.1716676</v>
          </cell>
          <cell r="AF161">
            <v>10263023.437322296</v>
          </cell>
          <cell r="AG161">
            <v>51</v>
          </cell>
          <cell r="AH161">
            <v>46105109.147057563</v>
          </cell>
          <cell r="AI161">
            <v>56368132.584379859</v>
          </cell>
          <cell r="AK161">
            <v>57133597.637664311</v>
          </cell>
          <cell r="AL161">
            <v>0</v>
          </cell>
          <cell r="AM161">
            <v>57133597.637664311</v>
          </cell>
          <cell r="AO161">
            <v>0.78664968327372276</v>
          </cell>
          <cell r="AQ161">
            <v>44341973.644233629</v>
          </cell>
          <cell r="AR161">
            <v>44944126.485956945</v>
          </cell>
          <cell r="AT161">
            <v>1230065546.3018582</v>
          </cell>
          <cell r="AU161">
            <v>1230066000</v>
          </cell>
        </row>
        <row r="162">
          <cell r="G162">
            <v>0</v>
          </cell>
        </row>
        <row r="163">
          <cell r="B163" t="str">
            <v>MP301</v>
          </cell>
          <cell r="C163" t="str">
            <v xml:space="preserve"> Chief Albert Luthuli</v>
          </cell>
          <cell r="D163">
            <v>155</v>
          </cell>
          <cell r="E163" t="str">
            <v>B4</v>
          </cell>
          <cell r="F163" t="str">
            <v>B</v>
          </cell>
          <cell r="G163">
            <v>59140.73231380713</v>
          </cell>
          <cell r="H163">
            <v>0.7191521797696393</v>
          </cell>
          <cell r="I163">
            <v>40404.627228814781</v>
          </cell>
          <cell r="K163">
            <v>133140691.48671529</v>
          </cell>
          <cell r="L163">
            <v>71695578.478309363</v>
          </cell>
          <cell r="M163">
            <v>60101138.139993064</v>
          </cell>
          <cell r="N163">
            <v>89908517.388249829</v>
          </cell>
          <cell r="O163">
            <v>354845925.49326754</v>
          </cell>
          <cell r="Q163">
            <v>1</v>
          </cell>
          <cell r="R163">
            <v>1</v>
          </cell>
          <cell r="S163">
            <v>1</v>
          </cell>
          <cell r="U163">
            <v>0</v>
          </cell>
          <cell r="V163">
            <v>0</v>
          </cell>
          <cell r="W163">
            <v>0</v>
          </cell>
          <cell r="Y163">
            <v>133140691.48671529</v>
          </cell>
          <cell r="Z163">
            <v>71695578.478309363</v>
          </cell>
          <cell r="AA163">
            <v>60101138.139993064</v>
          </cell>
          <cell r="AB163">
            <v>89908517.388249829</v>
          </cell>
          <cell r="AD163">
            <v>354845925.49326754</v>
          </cell>
          <cell r="AF163">
            <v>10263023.437322296</v>
          </cell>
          <cell r="AG163">
            <v>49</v>
          </cell>
          <cell r="AH163">
            <v>44297065.651094519</v>
          </cell>
          <cell r="AI163">
            <v>54560089.088416815</v>
          </cell>
          <cell r="AK163">
            <v>0</v>
          </cell>
          <cell r="AL163">
            <v>91436010.301803738</v>
          </cell>
          <cell r="AM163">
            <v>91436010.301803738</v>
          </cell>
          <cell r="AO163">
            <v>0.87314975984658427</v>
          </cell>
          <cell r="AQ163">
            <v>47639128.684759386</v>
          </cell>
          <cell r="AR163">
            <v>79837330.436349735</v>
          </cell>
          <cell r="AT163">
            <v>482322384.61437666</v>
          </cell>
          <cell r="AU163">
            <v>482322000</v>
          </cell>
        </row>
        <row r="164">
          <cell r="B164" t="str">
            <v>MP302</v>
          </cell>
          <cell r="C164" t="str">
            <v xml:space="preserve"> Msukaligwa</v>
          </cell>
          <cell r="D164">
            <v>156</v>
          </cell>
          <cell r="E164" t="str">
            <v>B2</v>
          </cell>
          <cell r="F164" t="str">
            <v>B</v>
          </cell>
          <cell r="G164">
            <v>61288.493058671615</v>
          </cell>
          <cell r="H164">
            <v>0.57170057003919839</v>
          </cell>
          <cell r="I164">
            <v>33286.733097561708</v>
          </cell>
          <cell r="K164">
            <v>109685918.81433129</v>
          </cell>
          <cell r="L164">
            <v>59065303.871454097</v>
          </cell>
          <cell r="M164">
            <v>49513401.838760629</v>
          </cell>
          <cell r="N164">
            <v>74069754.549445629</v>
          </cell>
          <cell r="O164">
            <v>292334379.07399166</v>
          </cell>
          <cell r="Q164">
            <v>1</v>
          </cell>
          <cell r="R164">
            <v>1</v>
          </cell>
          <cell r="S164">
            <v>1</v>
          </cell>
          <cell r="U164">
            <v>0</v>
          </cell>
          <cell r="V164">
            <v>0</v>
          </cell>
          <cell r="W164">
            <v>0</v>
          </cell>
          <cell r="Y164">
            <v>109685918.81433129</v>
          </cell>
          <cell r="Z164">
            <v>59065303.871454097</v>
          </cell>
          <cell r="AA164">
            <v>49513401.838760629</v>
          </cell>
          <cell r="AB164">
            <v>74069754.549445629</v>
          </cell>
          <cell r="AD164">
            <v>292334379.07399166</v>
          </cell>
          <cell r="AF164">
            <v>10263023.437322296</v>
          </cell>
          <cell r="AG164">
            <v>38</v>
          </cell>
          <cell r="AH164">
            <v>34352826.423297793</v>
          </cell>
          <cell r="AI164">
            <v>44615849.860620089</v>
          </cell>
          <cell r="AK164">
            <v>0</v>
          </cell>
          <cell r="AL164">
            <v>94756609.58946915</v>
          </cell>
          <cell r="AM164">
            <v>94756609.58946915</v>
          </cell>
          <cell r="AO164">
            <v>0.20511609299755706</v>
          </cell>
          <cell r="AQ164">
            <v>9151428.8091759942</v>
          </cell>
          <cell r="AR164">
            <v>19436105.544686761</v>
          </cell>
          <cell r="AT164">
            <v>320921913.42785442</v>
          </cell>
          <cell r="AU164">
            <v>320922000</v>
          </cell>
        </row>
        <row r="165">
          <cell r="B165" t="str">
            <v>MP303</v>
          </cell>
          <cell r="C165" t="str">
            <v xml:space="preserve"> Mkhondo</v>
          </cell>
          <cell r="D165">
            <v>157</v>
          </cell>
          <cell r="E165" t="str">
            <v>B3</v>
          </cell>
          <cell r="F165" t="str">
            <v>B</v>
          </cell>
          <cell r="G165">
            <v>53786.889251005385</v>
          </cell>
          <cell r="H165">
            <v>0.68982410162268915</v>
          </cell>
          <cell r="I165">
            <v>35248.317928821169</v>
          </cell>
          <cell r="K165">
            <v>116149702.2657842</v>
          </cell>
          <cell r="L165">
            <v>62546018.058346227</v>
          </cell>
          <cell r="M165">
            <v>52431223.113269597</v>
          </cell>
          <cell r="N165">
            <v>78434679.955416054</v>
          </cell>
          <cell r="O165">
            <v>309561623.39281607</v>
          </cell>
          <cell r="Q165">
            <v>1</v>
          </cell>
          <cell r="R165">
            <v>1</v>
          </cell>
          <cell r="S165">
            <v>1</v>
          </cell>
          <cell r="U165">
            <v>0</v>
          </cell>
          <cell r="V165">
            <v>0</v>
          </cell>
          <cell r="W165">
            <v>0</v>
          </cell>
          <cell r="Y165">
            <v>116149702.2657842</v>
          </cell>
          <cell r="Z165">
            <v>62546018.058346227</v>
          </cell>
          <cell r="AA165">
            <v>52431223.113269597</v>
          </cell>
          <cell r="AB165">
            <v>78434679.955416054</v>
          </cell>
          <cell r="AD165">
            <v>309561623.39281607</v>
          </cell>
          <cell r="AF165">
            <v>10263023.437322296</v>
          </cell>
          <cell r="AG165">
            <v>38</v>
          </cell>
          <cell r="AH165">
            <v>34352826.423297793</v>
          </cell>
          <cell r="AI165">
            <v>44615849.860620089</v>
          </cell>
          <cell r="AK165">
            <v>0</v>
          </cell>
          <cell r="AL165">
            <v>83158567.154041201</v>
          </cell>
          <cell r="AM165">
            <v>83158567.154041201</v>
          </cell>
          <cell r="AO165">
            <v>0.646345205410646</v>
          </cell>
          <cell r="AQ165">
            <v>28837240.642733034</v>
          </cell>
          <cell r="AR165">
            <v>53749141.168833762</v>
          </cell>
          <cell r="AT165">
            <v>392148005.2043829</v>
          </cell>
          <cell r="AU165">
            <v>392148000</v>
          </cell>
        </row>
        <row r="166">
          <cell r="B166" t="str">
            <v>MP304</v>
          </cell>
          <cell r="C166" t="str">
            <v xml:space="preserve"> Dr Pixley ka Isaka Seme</v>
          </cell>
          <cell r="D166">
            <v>158</v>
          </cell>
          <cell r="E166" t="str">
            <v>B3</v>
          </cell>
          <cell r="F166" t="str">
            <v>B</v>
          </cell>
          <cell r="G166">
            <v>24328.878448271291</v>
          </cell>
          <cell r="H166">
            <v>0.67574935612573273</v>
          </cell>
          <cell r="I166">
            <v>15618.212749346512</v>
          </cell>
          <cell r="K166">
            <v>51464888.747981764</v>
          </cell>
          <cell r="L166">
            <v>27713578.237473354</v>
          </cell>
          <cell r="M166">
            <v>23231803.541522503</v>
          </cell>
          <cell r="N166">
            <v>34753701.465820871</v>
          </cell>
          <cell r="O166">
            <v>137163971.99279851</v>
          </cell>
          <cell r="Q166">
            <v>1</v>
          </cell>
          <cell r="R166">
            <v>1</v>
          </cell>
          <cell r="S166">
            <v>1</v>
          </cell>
          <cell r="U166">
            <v>0</v>
          </cell>
          <cell r="V166">
            <v>0</v>
          </cell>
          <cell r="W166">
            <v>0</v>
          </cell>
          <cell r="Y166">
            <v>51464888.747981764</v>
          </cell>
          <cell r="Z166">
            <v>27713578.237473354</v>
          </cell>
          <cell r="AA166">
            <v>23231803.541522503</v>
          </cell>
          <cell r="AB166">
            <v>34753701.465820871</v>
          </cell>
          <cell r="AD166">
            <v>137163971.99279851</v>
          </cell>
          <cell r="AF166">
            <v>10263023.437322296</v>
          </cell>
          <cell r="AG166">
            <v>21</v>
          </cell>
          <cell r="AH166">
            <v>18984456.707611937</v>
          </cell>
          <cell r="AI166">
            <v>29247480.144934233</v>
          </cell>
          <cell r="AK166">
            <v>0</v>
          </cell>
          <cell r="AL166">
            <v>37614271.812256873</v>
          </cell>
          <cell r="AM166">
            <v>37614271.812256873</v>
          </cell>
          <cell r="AO166">
            <v>0.6903997156041628</v>
          </cell>
          <cell r="AQ166">
            <v>20192451.974200994</v>
          </cell>
          <cell r="AR166">
            <v>25968882.561839823</v>
          </cell>
          <cell r="AT166">
            <v>183325306.52883932</v>
          </cell>
          <cell r="AU166">
            <v>183325000</v>
          </cell>
        </row>
        <row r="167">
          <cell r="B167" t="str">
            <v>MP305</v>
          </cell>
          <cell r="C167" t="str">
            <v xml:space="preserve"> Lekwa</v>
          </cell>
          <cell r="D167">
            <v>159</v>
          </cell>
          <cell r="E167" t="str">
            <v>B3</v>
          </cell>
          <cell r="F167" t="str">
            <v>B</v>
          </cell>
          <cell r="G167">
            <v>42607.204938747724</v>
          </cell>
          <cell r="H167">
            <v>0.5442142494593657</v>
          </cell>
          <cell r="I167">
            <v>22028.075654436871</v>
          </cell>
          <cell r="K167">
            <v>72586568.071635053</v>
          </cell>
          <cell r="L167">
            <v>39087494.06014856</v>
          </cell>
          <cell r="M167">
            <v>32766356.446456041</v>
          </cell>
          <cell r="N167">
            <v>49016950.75147748</v>
          </cell>
          <cell r="O167">
            <v>193457369.32971713</v>
          </cell>
          <cell r="Q167">
            <v>1</v>
          </cell>
          <cell r="R167">
            <v>1</v>
          </cell>
          <cell r="S167">
            <v>1</v>
          </cell>
          <cell r="U167">
            <v>0</v>
          </cell>
          <cell r="V167">
            <v>0</v>
          </cell>
          <cell r="W167">
            <v>0</v>
          </cell>
          <cell r="Y167">
            <v>72586568.071635053</v>
          </cell>
          <cell r="Z167">
            <v>39087494.06014856</v>
          </cell>
          <cell r="AA167">
            <v>32766356.446456041</v>
          </cell>
          <cell r="AB167">
            <v>49016950.75147748</v>
          </cell>
          <cell r="AD167">
            <v>193457369.32971713</v>
          </cell>
          <cell r="AF167">
            <v>10263023.437322296</v>
          </cell>
          <cell r="AG167">
            <v>30</v>
          </cell>
          <cell r="AH167">
            <v>27120652.439445626</v>
          </cell>
          <cell r="AI167">
            <v>37383675.876767918</v>
          </cell>
          <cell r="AK167">
            <v>0</v>
          </cell>
          <cell r="AL167">
            <v>65873936.241416305</v>
          </cell>
          <cell r="AM167">
            <v>65873936.241416305</v>
          </cell>
          <cell r="AO167">
            <v>0.18810136330901217</v>
          </cell>
          <cell r="AQ167">
            <v>7031920.3979222765</v>
          </cell>
          <cell r="AR167">
            <v>12390977.213541351</v>
          </cell>
          <cell r="AT167">
            <v>212880266.94118077</v>
          </cell>
          <cell r="AU167">
            <v>212880000</v>
          </cell>
        </row>
        <row r="168">
          <cell r="B168" t="str">
            <v>MP306</v>
          </cell>
          <cell r="C168" t="str">
            <v xml:space="preserve"> Dipaleseng</v>
          </cell>
          <cell r="D168">
            <v>160</v>
          </cell>
          <cell r="E168" t="str">
            <v>B3</v>
          </cell>
          <cell r="F168" t="str">
            <v>B</v>
          </cell>
          <cell r="G168">
            <v>17310.705878494024</v>
          </cell>
          <cell r="H168">
            <v>0.6072016391895394</v>
          </cell>
          <cell r="I168">
            <v>9985.5345357020888</v>
          </cell>
          <cell r="K168">
            <v>32904176.183061674</v>
          </cell>
          <cell r="L168">
            <v>17718729.859775472</v>
          </cell>
          <cell r="M168">
            <v>14853298.537646407</v>
          </cell>
          <cell r="N168">
            <v>22219846.265377261</v>
          </cell>
          <cell r="O168">
            <v>87696050.845860809</v>
          </cell>
          <cell r="Q168">
            <v>1</v>
          </cell>
          <cell r="R168">
            <v>1</v>
          </cell>
          <cell r="S168">
            <v>1</v>
          </cell>
          <cell r="U168">
            <v>0</v>
          </cell>
          <cell r="V168">
            <v>0</v>
          </cell>
          <cell r="W168">
            <v>0</v>
          </cell>
          <cell r="Y168">
            <v>32904176.183061674</v>
          </cell>
          <cell r="Z168">
            <v>17718729.859775472</v>
          </cell>
          <cell r="AA168">
            <v>14853298.537646407</v>
          </cell>
          <cell r="AB168">
            <v>22219846.265377261</v>
          </cell>
          <cell r="AD168">
            <v>87696050.845860809</v>
          </cell>
          <cell r="AF168">
            <v>10263023.437322296</v>
          </cell>
          <cell r="AG168">
            <v>12</v>
          </cell>
          <cell r="AH168">
            <v>10848260.97577825</v>
          </cell>
          <cell r="AI168">
            <v>21111284.413100548</v>
          </cell>
          <cell r="AK168">
            <v>0</v>
          </cell>
          <cell r="AL168">
            <v>26763650.349117249</v>
          </cell>
          <cell r="AM168">
            <v>26763650.349117249</v>
          </cell>
          <cell r="AO168">
            <v>0.61359335239810386</v>
          </cell>
          <cell r="AQ168">
            <v>12953743.776464202</v>
          </cell>
          <cell r="AR168">
            <v>16421997.940125536</v>
          </cell>
          <cell r="AT168">
            <v>117071792.56245054</v>
          </cell>
          <cell r="AU168">
            <v>117072000</v>
          </cell>
        </row>
        <row r="169">
          <cell r="B169" t="str">
            <v>MP307</v>
          </cell>
          <cell r="C169" t="str">
            <v xml:space="preserve"> Govan Mbeki</v>
          </cell>
          <cell r="D169">
            <v>161</v>
          </cell>
          <cell r="E169" t="str">
            <v>B1</v>
          </cell>
          <cell r="F169" t="str">
            <v>B</v>
          </cell>
          <cell r="G169">
            <v>131729.32881321106</v>
          </cell>
          <cell r="H169">
            <v>0.51096512640699687</v>
          </cell>
          <cell r="I169">
            <v>63943.638491123675</v>
          </cell>
          <cell r="K169">
            <v>210706070.78422195</v>
          </cell>
          <cell r="L169">
            <v>113464136.80954731</v>
          </cell>
          <cell r="M169">
            <v>95114983.448927462</v>
          </cell>
          <cell r="N169">
            <v>142287607.32253873</v>
          </cell>
          <cell r="O169">
            <v>561572798.36523545</v>
          </cell>
          <cell r="Q169">
            <v>1</v>
          </cell>
          <cell r="R169">
            <v>1</v>
          </cell>
          <cell r="S169">
            <v>1</v>
          </cell>
          <cell r="U169">
            <v>0</v>
          </cell>
          <cell r="V169">
            <v>0</v>
          </cell>
          <cell r="W169">
            <v>0</v>
          </cell>
          <cell r="Y169">
            <v>210706070.78422195</v>
          </cell>
          <cell r="Z169">
            <v>113464136.80954731</v>
          </cell>
          <cell r="AA169">
            <v>95114983.448927462</v>
          </cell>
          <cell r="AB169">
            <v>142287607.32253873</v>
          </cell>
          <cell r="AD169">
            <v>561572798.36523545</v>
          </cell>
          <cell r="AF169">
            <v>10263023.437322296</v>
          </cell>
          <cell r="AG169">
            <v>63</v>
          </cell>
          <cell r="AH169">
            <v>56953370.122835815</v>
          </cell>
          <cell r="AI169">
            <v>67216393.560158104</v>
          </cell>
          <cell r="AK169">
            <v>0</v>
          </cell>
          <cell r="AL169">
            <v>203663427.81322733</v>
          </cell>
          <cell r="AM169">
            <v>203663427.81322733</v>
          </cell>
          <cell r="AO169">
            <v>0</v>
          </cell>
          <cell r="AQ169">
            <v>0</v>
          </cell>
          <cell r="AR169">
            <v>0</v>
          </cell>
          <cell r="AT169">
            <v>561572798.36523545</v>
          </cell>
          <cell r="AU169">
            <v>561573000</v>
          </cell>
        </row>
        <row r="170">
          <cell r="B170" t="str">
            <v>DC30</v>
          </cell>
          <cell r="C170" t="str">
            <v xml:space="preserve"> Gert Sibande District Municipality</v>
          </cell>
          <cell r="D170">
            <v>162</v>
          </cell>
          <cell r="E170" t="str">
            <v>C1</v>
          </cell>
          <cell r="F170" t="str">
            <v>C</v>
          </cell>
          <cell r="G170">
            <v>390192.23270220822</v>
          </cell>
          <cell r="H170">
            <v>0</v>
          </cell>
          <cell r="I170">
            <v>0</v>
          </cell>
          <cell r="K170">
            <v>0</v>
          </cell>
          <cell r="L170">
            <v>0</v>
          </cell>
          <cell r="M170">
            <v>0</v>
          </cell>
          <cell r="N170">
            <v>0</v>
          </cell>
          <cell r="O170">
            <v>0</v>
          </cell>
          <cell r="Q170">
            <v>0</v>
          </cell>
          <cell r="R170">
            <v>0</v>
          </cell>
          <cell r="S170">
            <v>0</v>
          </cell>
          <cell r="U170">
            <v>0</v>
          </cell>
          <cell r="V170">
            <v>0</v>
          </cell>
          <cell r="W170">
            <v>0</v>
          </cell>
          <cell r="Y170">
            <v>0</v>
          </cell>
          <cell r="Z170">
            <v>0</v>
          </cell>
          <cell r="AA170">
            <v>0</v>
          </cell>
          <cell r="AB170">
            <v>0</v>
          </cell>
          <cell r="AD170">
            <v>0</v>
          </cell>
          <cell r="AF170">
            <v>10263023.437322296</v>
          </cell>
          <cell r="AG170">
            <v>48</v>
          </cell>
          <cell r="AH170">
            <v>43393043.903113</v>
          </cell>
          <cell r="AI170">
            <v>53656067.340435296</v>
          </cell>
          <cell r="AK170">
            <v>67276474.091969162</v>
          </cell>
          <cell r="AL170">
            <v>0</v>
          </cell>
          <cell r="AM170">
            <v>67276474.091969162</v>
          </cell>
          <cell r="AO170">
            <v>0.14997412610717342</v>
          </cell>
          <cell r="AQ170">
            <v>8047021.8097294327</v>
          </cell>
          <cell r="AR170">
            <v>10089730.409514969</v>
          </cell>
          <cell r="AT170">
            <v>18136752.219244402</v>
          </cell>
          <cell r="AU170">
            <v>18137000</v>
          </cell>
        </row>
        <row r="171">
          <cell r="B171" t="str">
            <v>MP311</v>
          </cell>
          <cell r="C171" t="str">
            <v xml:space="preserve"> Victor Khanye</v>
          </cell>
          <cell r="D171">
            <v>163</v>
          </cell>
          <cell r="E171" t="str">
            <v>B3</v>
          </cell>
          <cell r="F171" t="str">
            <v>B</v>
          </cell>
          <cell r="G171">
            <v>29623.872337226927</v>
          </cell>
          <cell r="H171">
            <v>0.58758394642628609</v>
          </cell>
          <cell r="I171">
            <v>16536.186225519472</v>
          </cell>
          <cell r="K171">
            <v>54489780.493473977</v>
          </cell>
          <cell r="L171">
            <v>29342466.904834427</v>
          </cell>
          <cell r="M171">
            <v>24597272.164407726</v>
          </cell>
          <cell r="N171">
            <v>36796379.245696276</v>
          </cell>
          <cell r="O171">
            <v>145225898.8084124</v>
          </cell>
          <cell r="Q171">
            <v>1</v>
          </cell>
          <cell r="R171">
            <v>1</v>
          </cell>
          <cell r="S171">
            <v>1</v>
          </cell>
          <cell r="U171">
            <v>0</v>
          </cell>
          <cell r="V171">
            <v>0</v>
          </cell>
          <cell r="W171">
            <v>0</v>
          </cell>
          <cell r="Y171">
            <v>54489780.493473977</v>
          </cell>
          <cell r="Z171">
            <v>29342466.904834427</v>
          </cell>
          <cell r="AA171">
            <v>24597272.164407726</v>
          </cell>
          <cell r="AB171">
            <v>36796379.245696276</v>
          </cell>
          <cell r="AD171">
            <v>145225898.8084124</v>
          </cell>
          <cell r="AF171">
            <v>10263023.437322296</v>
          </cell>
          <cell r="AG171">
            <v>17</v>
          </cell>
          <cell r="AH171">
            <v>15368369.715685854</v>
          </cell>
          <cell r="AI171">
            <v>25631393.153008148</v>
          </cell>
          <cell r="AK171">
            <v>0</v>
          </cell>
          <cell r="AL171">
            <v>45800729.720988311</v>
          </cell>
          <cell r="AM171">
            <v>45800729.720988311</v>
          </cell>
          <cell r="AO171">
            <v>0.35060656216184571</v>
          </cell>
          <cell r="AQ171">
            <v>8986534.6367948577</v>
          </cell>
          <cell r="AR171">
            <v>16058036.391979583</v>
          </cell>
          <cell r="AT171">
            <v>170270469.83718684</v>
          </cell>
          <cell r="AU171">
            <v>170270000</v>
          </cell>
        </row>
        <row r="172">
          <cell r="B172" t="str">
            <v>MP312</v>
          </cell>
          <cell r="C172" t="str">
            <v xml:space="preserve"> Emalahleni</v>
          </cell>
          <cell r="D172">
            <v>164</v>
          </cell>
          <cell r="E172" t="str">
            <v>B1</v>
          </cell>
          <cell r="F172" t="str">
            <v>B</v>
          </cell>
          <cell r="G172">
            <v>189970.32817396839</v>
          </cell>
          <cell r="H172">
            <v>0.46411076247504229</v>
          </cell>
          <cell r="I172">
            <v>83758.91016363175</v>
          </cell>
          <cell r="K172">
            <v>276001042.01448214</v>
          </cell>
          <cell r="L172">
            <v>148625143.42445713</v>
          </cell>
          <cell r="M172">
            <v>124589834.76550113</v>
          </cell>
          <cell r="N172">
            <v>186380618.93805131</v>
          </cell>
          <cell r="O172">
            <v>735596639.1424917</v>
          </cell>
          <cell r="Q172">
            <v>1</v>
          </cell>
          <cell r="R172">
            <v>1</v>
          </cell>
          <cell r="S172">
            <v>1</v>
          </cell>
          <cell r="U172">
            <v>0</v>
          </cell>
          <cell r="V172">
            <v>0</v>
          </cell>
          <cell r="W172">
            <v>0</v>
          </cell>
          <cell r="Y172">
            <v>276001042.01448214</v>
          </cell>
          <cell r="Z172">
            <v>148625143.42445713</v>
          </cell>
          <cell r="AA172">
            <v>124589834.76550113</v>
          </cell>
          <cell r="AB172">
            <v>186380618.93805131</v>
          </cell>
          <cell r="AD172">
            <v>735596639.1424917</v>
          </cell>
          <cell r="AF172">
            <v>10263023.437322296</v>
          </cell>
          <cell r="AG172">
            <v>68</v>
          </cell>
          <cell r="AH172">
            <v>61473478.862743415</v>
          </cell>
          <cell r="AI172">
            <v>71736502.300065711</v>
          </cell>
          <cell r="AK172">
            <v>0</v>
          </cell>
          <cell r="AL172">
            <v>293708383.45024586</v>
          </cell>
          <cell r="AM172">
            <v>293708383.45024586</v>
          </cell>
          <cell r="AO172">
            <v>0</v>
          </cell>
          <cell r="AQ172">
            <v>0</v>
          </cell>
          <cell r="AR172">
            <v>0</v>
          </cell>
          <cell r="AT172">
            <v>735596639.1424917</v>
          </cell>
          <cell r="AU172">
            <v>735597000</v>
          </cell>
        </row>
        <row r="173">
          <cell r="B173" t="str">
            <v>MP313</v>
          </cell>
          <cell r="C173" t="str">
            <v xml:space="preserve"> Steve Tshwete</v>
          </cell>
          <cell r="D173">
            <v>165</v>
          </cell>
          <cell r="E173" t="str">
            <v>B1</v>
          </cell>
          <cell r="F173" t="str">
            <v>B</v>
          </cell>
          <cell r="G173">
            <v>116117.77462991071</v>
          </cell>
          <cell r="H173">
            <v>0.44313141998346939</v>
          </cell>
          <cell r="I173">
            <v>48882.662639219168</v>
          </cell>
          <cell r="K173">
            <v>161077380.28717792</v>
          </cell>
          <cell r="L173">
            <v>86739341.898431957</v>
          </cell>
          <cell r="M173">
            <v>72712059.519638568</v>
          </cell>
          <cell r="N173">
            <v>108773871.34382203</v>
          </cell>
          <cell r="O173">
            <v>429302653.04907048</v>
          </cell>
          <cell r="Q173">
            <v>1</v>
          </cell>
          <cell r="R173">
            <v>1</v>
          </cell>
          <cell r="S173">
            <v>1</v>
          </cell>
          <cell r="U173">
            <v>0</v>
          </cell>
          <cell r="V173">
            <v>0</v>
          </cell>
          <cell r="W173">
            <v>0</v>
          </cell>
          <cell r="Y173">
            <v>161077380.28717792</v>
          </cell>
          <cell r="Z173">
            <v>86739341.898431957</v>
          </cell>
          <cell r="AA173">
            <v>72712059.519638568</v>
          </cell>
          <cell r="AB173">
            <v>108773871.34382203</v>
          </cell>
          <cell r="AD173">
            <v>429302653.04907048</v>
          </cell>
          <cell r="AF173">
            <v>10263023.437322296</v>
          </cell>
          <cell r="AG173">
            <v>58</v>
          </cell>
          <cell r="AH173">
            <v>52433261.382928208</v>
          </cell>
          <cell r="AI173">
            <v>62696284.820250504</v>
          </cell>
          <cell r="AK173">
            <v>0</v>
          </cell>
          <cell r="AL173">
            <v>179526793.49566138</v>
          </cell>
          <cell r="AM173">
            <v>179526793.49566138</v>
          </cell>
          <cell r="AO173">
            <v>0</v>
          </cell>
          <cell r="AQ173">
            <v>0</v>
          </cell>
          <cell r="AR173">
            <v>0</v>
          </cell>
          <cell r="AT173">
            <v>429302653.04907048</v>
          </cell>
          <cell r="AU173">
            <v>429303000</v>
          </cell>
        </row>
        <row r="174">
          <cell r="B174" t="str">
            <v>MP314</v>
          </cell>
          <cell r="C174" t="str">
            <v xml:space="preserve"> Emakhazeni</v>
          </cell>
          <cell r="D174">
            <v>166</v>
          </cell>
          <cell r="E174" t="str">
            <v>B2</v>
          </cell>
          <cell r="F174" t="str">
            <v>B</v>
          </cell>
          <cell r="G174">
            <v>16787.302150946354</v>
          </cell>
          <cell r="H174">
            <v>0.59124027828060277</v>
          </cell>
          <cell r="I174">
            <v>9429.0627355407796</v>
          </cell>
          <cell r="K174">
            <v>31070499.068637092</v>
          </cell>
          <cell r="L174">
            <v>16731304.152479779</v>
          </cell>
          <cell r="M174">
            <v>14025556.993513208</v>
          </cell>
          <cell r="N174">
            <v>20981583.275409777</v>
          </cell>
          <cell r="O174">
            <v>82808943.490039855</v>
          </cell>
          <cell r="Q174">
            <v>1</v>
          </cell>
          <cell r="R174">
            <v>1</v>
          </cell>
          <cell r="S174">
            <v>1</v>
          </cell>
          <cell r="U174">
            <v>0</v>
          </cell>
          <cell r="V174">
            <v>0</v>
          </cell>
          <cell r="W174">
            <v>0</v>
          </cell>
          <cell r="Y174">
            <v>31070499.068637092</v>
          </cell>
          <cell r="Z174">
            <v>16731304.152479779</v>
          </cell>
          <cell r="AA174">
            <v>14025556.993513208</v>
          </cell>
          <cell r="AB174">
            <v>20981583.275409777</v>
          </cell>
          <cell r="AD174">
            <v>82808943.490039855</v>
          </cell>
          <cell r="AF174">
            <v>10263023.437322296</v>
          </cell>
          <cell r="AG174">
            <v>15</v>
          </cell>
          <cell r="AH174">
            <v>13560326.219722813</v>
          </cell>
          <cell r="AI174">
            <v>23823349.657045111</v>
          </cell>
          <cell r="AK174">
            <v>0</v>
          </cell>
          <cell r="AL174">
            <v>25954428.908129476</v>
          </cell>
          <cell r="AM174">
            <v>25954428.908129476</v>
          </cell>
          <cell r="AO174">
            <v>0.40221450674725012</v>
          </cell>
          <cell r="AQ174">
            <v>9582096.8313756697</v>
          </cell>
          <cell r="AR174">
            <v>10439247.821189867</v>
          </cell>
          <cell r="AT174">
            <v>102830288.14260539</v>
          </cell>
          <cell r="AU174">
            <v>102830000</v>
          </cell>
        </row>
        <row r="175">
          <cell r="B175" t="str">
            <v>MP315</v>
          </cell>
          <cell r="C175" t="str">
            <v xml:space="preserve"> Thembisile Hani</v>
          </cell>
          <cell r="D175">
            <v>167</v>
          </cell>
          <cell r="E175" t="str">
            <v>B4</v>
          </cell>
          <cell r="F175" t="str">
            <v>B</v>
          </cell>
          <cell r="G175">
            <v>93501.38034132836</v>
          </cell>
          <cell r="H175">
            <v>0.64938584540889477</v>
          </cell>
          <cell r="I175">
            <v>57682.54927385952</v>
          </cell>
          <cell r="K175">
            <v>190074628.1743004</v>
          </cell>
          <cell r="L175">
            <v>102354210.93907848</v>
          </cell>
          <cell r="M175">
            <v>85801728.661979333</v>
          </cell>
          <cell r="N175">
            <v>128355409.76576176</v>
          </cell>
          <cell r="O175">
            <v>506585977.54111993</v>
          </cell>
          <cell r="Q175">
            <v>1</v>
          </cell>
          <cell r="R175">
            <v>1</v>
          </cell>
          <cell r="S175">
            <v>1</v>
          </cell>
          <cell r="U175">
            <v>0</v>
          </cell>
          <cell r="V175">
            <v>0</v>
          </cell>
          <cell r="W175">
            <v>0</v>
          </cell>
          <cell r="Y175">
            <v>190074628.1743004</v>
          </cell>
          <cell r="Z175">
            <v>102354210.93907848</v>
          </cell>
          <cell r="AA175">
            <v>85801728.661979333</v>
          </cell>
          <cell r="AB175">
            <v>128355409.76576176</v>
          </cell>
          <cell r="AD175">
            <v>506585977.54111993</v>
          </cell>
          <cell r="AF175">
            <v>10263023.437322296</v>
          </cell>
          <cell r="AG175">
            <v>64</v>
          </cell>
          <cell r="AH175">
            <v>57857391.870817333</v>
          </cell>
          <cell r="AI175">
            <v>68120415.308139622</v>
          </cell>
          <cell r="AK175">
            <v>0</v>
          </cell>
          <cell r="AL175">
            <v>144560150.70558414</v>
          </cell>
          <cell r="AM175">
            <v>144560150.70558414</v>
          </cell>
          <cell r="AO175">
            <v>0.74894727485285295</v>
          </cell>
          <cell r="AQ175">
            <v>51018599.406875737</v>
          </cell>
          <cell r="AR175">
            <v>108267930.92326497</v>
          </cell>
          <cell r="AT175">
            <v>665872507.87126064</v>
          </cell>
          <cell r="AU175">
            <v>665873000</v>
          </cell>
        </row>
        <row r="176">
          <cell r="B176" t="str">
            <v>MP316</v>
          </cell>
          <cell r="C176" t="str">
            <v xml:space="preserve"> Dr JS Moroka</v>
          </cell>
          <cell r="D176">
            <v>168</v>
          </cell>
          <cell r="E176" t="str">
            <v>B4</v>
          </cell>
          <cell r="F176" t="str">
            <v>B</v>
          </cell>
          <cell r="G176">
            <v>65675.288895675607</v>
          </cell>
          <cell r="H176">
            <v>0.71136099438475187</v>
          </cell>
          <cell r="I176">
            <v>44382.896874566963</v>
          </cell>
          <cell r="K176">
            <v>146249822.98684007</v>
          </cell>
          <cell r="L176">
            <v>78754778.455075681</v>
          </cell>
          <cell r="M176">
            <v>66018740.898297407</v>
          </cell>
          <cell r="N176">
            <v>98760976.874998286</v>
          </cell>
          <cell r="O176">
            <v>389784319.21521145</v>
          </cell>
          <cell r="Q176">
            <v>1</v>
          </cell>
          <cell r="R176">
            <v>1</v>
          </cell>
          <cell r="S176">
            <v>1</v>
          </cell>
          <cell r="U176">
            <v>0</v>
          </cell>
          <cell r="V176">
            <v>0</v>
          </cell>
          <cell r="W176">
            <v>0</v>
          </cell>
          <cell r="Y176">
            <v>146249822.98684007</v>
          </cell>
          <cell r="Z176">
            <v>78754778.455075681</v>
          </cell>
          <cell r="AA176">
            <v>66018740.898297407</v>
          </cell>
          <cell r="AB176">
            <v>98760976.874998286</v>
          </cell>
          <cell r="AD176">
            <v>389784319.21521145</v>
          </cell>
          <cell r="AF176">
            <v>10263023.437322296</v>
          </cell>
          <cell r="AG176">
            <v>62</v>
          </cell>
          <cell r="AH176">
            <v>56049348.374854289</v>
          </cell>
          <cell r="AI176">
            <v>66312371.812176585</v>
          </cell>
          <cell r="AK176">
            <v>0</v>
          </cell>
          <cell r="AL176">
            <v>101538925.15526004</v>
          </cell>
          <cell r="AM176">
            <v>101538925.15526004</v>
          </cell>
          <cell r="AO176">
            <v>1</v>
          </cell>
          <cell r="AQ176">
            <v>66312371.812176585</v>
          </cell>
          <cell r="AR176">
            <v>101538925.15526004</v>
          </cell>
          <cell r="AT176">
            <v>557635616.18264806</v>
          </cell>
          <cell r="AU176">
            <v>557636000</v>
          </cell>
        </row>
        <row r="177">
          <cell r="B177" t="str">
            <v>DC31</v>
          </cell>
          <cell r="C177" t="str">
            <v xml:space="preserve"> Nkangala District Municipality</v>
          </cell>
          <cell r="D177">
            <v>169</v>
          </cell>
          <cell r="E177" t="str">
            <v>C1</v>
          </cell>
          <cell r="F177" t="str">
            <v>C</v>
          </cell>
          <cell r="G177">
            <v>511675.94652905635</v>
          </cell>
          <cell r="H177">
            <v>0</v>
          </cell>
          <cell r="I177">
            <v>0</v>
          </cell>
          <cell r="K177">
            <v>0</v>
          </cell>
          <cell r="L177">
            <v>0</v>
          </cell>
          <cell r="M177">
            <v>0</v>
          </cell>
          <cell r="N177">
            <v>0</v>
          </cell>
          <cell r="O177">
            <v>0</v>
          </cell>
          <cell r="Q177">
            <v>0</v>
          </cell>
          <cell r="R177">
            <v>0</v>
          </cell>
          <cell r="S177">
            <v>0</v>
          </cell>
          <cell r="U177">
            <v>0</v>
          </cell>
          <cell r="V177">
            <v>0</v>
          </cell>
          <cell r="W177">
            <v>0</v>
          </cell>
          <cell r="Y177">
            <v>0</v>
          </cell>
          <cell r="Z177">
            <v>0</v>
          </cell>
          <cell r="AA177">
            <v>0</v>
          </cell>
          <cell r="AB177">
            <v>0</v>
          </cell>
          <cell r="AD177">
            <v>0</v>
          </cell>
          <cell r="AF177">
            <v>10263023.437322296</v>
          </cell>
          <cell r="AG177">
            <v>57</v>
          </cell>
          <cell r="AH177">
            <v>51529239.634946689</v>
          </cell>
          <cell r="AI177">
            <v>61792263.072268985</v>
          </cell>
          <cell r="AK177">
            <v>88222549.489901841</v>
          </cell>
          <cell r="AL177">
            <v>0</v>
          </cell>
          <cell r="AM177">
            <v>88222549.489901841</v>
          </cell>
          <cell r="AO177">
            <v>0.22371104118899077</v>
          </cell>
          <cell r="AQ177">
            <v>13823611.509321321</v>
          </cell>
          <cell r="AR177">
            <v>19736358.402733207</v>
          </cell>
          <cell r="AT177">
            <v>33559969.912054524</v>
          </cell>
          <cell r="AU177">
            <v>33560000</v>
          </cell>
        </row>
        <row r="178">
          <cell r="B178" t="str">
            <v>MP321</v>
          </cell>
          <cell r="C178" t="str">
            <v xml:space="preserve"> Thaba Chweu</v>
          </cell>
          <cell r="D178">
            <v>170</v>
          </cell>
          <cell r="E178" t="str">
            <v>B3</v>
          </cell>
          <cell r="F178" t="str">
            <v>B</v>
          </cell>
          <cell r="G178">
            <v>44591.074544358511</v>
          </cell>
          <cell r="H178">
            <v>0.60733840043441567</v>
          </cell>
          <cell r="I178">
            <v>25727.77829305136</v>
          </cell>
          <cell r="K178">
            <v>84777769.955786377</v>
          </cell>
          <cell r="L178">
            <v>45652393.653728455</v>
          </cell>
          <cell r="M178">
            <v>38269595.917050436</v>
          </cell>
          <cell r="N178">
            <v>57249541.962664403</v>
          </cell>
          <cell r="O178">
            <v>225949301.48922965</v>
          </cell>
          <cell r="Q178">
            <v>1</v>
          </cell>
          <cell r="R178">
            <v>1</v>
          </cell>
          <cell r="S178">
            <v>1</v>
          </cell>
          <cell r="U178">
            <v>0</v>
          </cell>
          <cell r="V178">
            <v>0</v>
          </cell>
          <cell r="W178">
            <v>0</v>
          </cell>
          <cell r="Y178">
            <v>84777769.955786377</v>
          </cell>
          <cell r="Z178">
            <v>45652393.653728455</v>
          </cell>
          <cell r="AA178">
            <v>38269595.917050436</v>
          </cell>
          <cell r="AB178">
            <v>57249541.962664403</v>
          </cell>
          <cell r="AD178">
            <v>225949301.48922965</v>
          </cell>
          <cell r="AF178">
            <v>10263023.437322296</v>
          </cell>
          <cell r="AG178">
            <v>27</v>
          </cell>
          <cell r="AH178">
            <v>24408587.195501063</v>
          </cell>
          <cell r="AI178">
            <v>34671610.632823363</v>
          </cell>
          <cell r="AK178">
            <v>0</v>
          </cell>
          <cell r="AL178">
            <v>68941147.528783366</v>
          </cell>
          <cell r="AM178">
            <v>68941147.528783366</v>
          </cell>
          <cell r="AO178">
            <v>0.27325665199271332</v>
          </cell>
          <cell r="AQ178">
            <v>9474248.2407202721</v>
          </cell>
          <cell r="AR178">
            <v>18838627.158251066</v>
          </cell>
          <cell r="AT178">
            <v>254262176.888201</v>
          </cell>
          <cell r="AU178">
            <v>254262000</v>
          </cell>
        </row>
        <row r="179">
          <cell r="B179" t="str">
            <v>MP324</v>
          </cell>
          <cell r="C179" t="str">
            <v xml:space="preserve"> Nkomazi</v>
          </cell>
          <cell r="D179">
            <v>171</v>
          </cell>
          <cell r="E179" t="str">
            <v>B4</v>
          </cell>
          <cell r="F179" t="str">
            <v>B</v>
          </cell>
          <cell r="G179">
            <v>117731.2809505247</v>
          </cell>
          <cell r="H179">
            <v>0.74260806240089294</v>
          </cell>
          <cell r="I179">
            <v>83056.788509112084</v>
          </cell>
          <cell r="K179">
            <v>273687421.79318535</v>
          </cell>
          <cell r="L179">
            <v>147379270.81937504</v>
          </cell>
          <cell r="M179">
            <v>123545441.74807778</v>
          </cell>
          <cell r="N179">
            <v>184818255.38432872</v>
          </cell>
          <cell r="O179">
            <v>729430389.74496686</v>
          </cell>
          <cell r="Q179">
            <v>1</v>
          </cell>
          <cell r="R179">
            <v>1</v>
          </cell>
          <cell r="S179">
            <v>1</v>
          </cell>
          <cell r="U179">
            <v>0</v>
          </cell>
          <cell r="V179">
            <v>0</v>
          </cell>
          <cell r="W179">
            <v>0</v>
          </cell>
          <cell r="Y179">
            <v>273687421.79318535</v>
          </cell>
          <cell r="Z179">
            <v>147379270.81937504</v>
          </cell>
          <cell r="AA179">
            <v>123545441.74807778</v>
          </cell>
          <cell r="AB179">
            <v>184818255.38432872</v>
          </cell>
          <cell r="AD179">
            <v>729430389.74496686</v>
          </cell>
          <cell r="AF179">
            <v>10263023.437322296</v>
          </cell>
          <cell r="AG179">
            <v>65</v>
          </cell>
          <cell r="AH179">
            <v>58761413.618798852</v>
          </cell>
          <cell r="AI179">
            <v>69024437.056121141</v>
          </cell>
          <cell r="AK179">
            <v>0</v>
          </cell>
          <cell r="AL179">
            <v>182021395.35095903</v>
          </cell>
          <cell r="AM179">
            <v>182021395.35095903</v>
          </cell>
          <cell r="AO179">
            <v>0.86119234056664984</v>
          </cell>
          <cell r="AQ179">
            <v>59443316.50465636</v>
          </cell>
          <cell r="AR179">
            <v>156755431.49549994</v>
          </cell>
          <cell r="AT179">
            <v>945629137.74512315</v>
          </cell>
          <cell r="AU179">
            <v>945629000</v>
          </cell>
        </row>
        <row r="180">
          <cell r="B180" t="str">
            <v>MP325</v>
          </cell>
          <cell r="C180" t="str">
            <v xml:space="preserve"> Bushbuckridge</v>
          </cell>
          <cell r="D180">
            <v>172</v>
          </cell>
          <cell r="E180" t="str">
            <v>B4</v>
          </cell>
          <cell r="F180" t="str">
            <v>B</v>
          </cell>
          <cell r="G180">
            <v>148131.69921832651</v>
          </cell>
          <cell r="H180">
            <v>0.76658952097246946</v>
          </cell>
          <cell r="I180">
            <v>107878.3979273841</v>
          </cell>
          <cell r="K180">
            <v>355479198.34013212</v>
          </cell>
          <cell r="L180">
            <v>191423722.36022562</v>
          </cell>
          <cell r="M180">
            <v>160467128.16919711</v>
          </cell>
          <cell r="N180">
            <v>240051387.20729786</v>
          </cell>
          <cell r="O180">
            <v>947421436.07685256</v>
          </cell>
          <cell r="Q180">
            <v>1</v>
          </cell>
          <cell r="R180">
            <v>1</v>
          </cell>
          <cell r="S180">
            <v>1</v>
          </cell>
          <cell r="U180">
            <v>0</v>
          </cell>
          <cell r="V180">
            <v>0</v>
          </cell>
          <cell r="W180">
            <v>0</v>
          </cell>
          <cell r="Y180">
            <v>355479198.34013212</v>
          </cell>
          <cell r="Z180">
            <v>191423722.36022562</v>
          </cell>
          <cell r="AA180">
            <v>160467128.16919711</v>
          </cell>
          <cell r="AB180">
            <v>240051387.20729786</v>
          </cell>
          <cell r="AD180">
            <v>947421436.07685256</v>
          </cell>
          <cell r="AF180">
            <v>10263023.437322296</v>
          </cell>
          <cell r="AG180">
            <v>76</v>
          </cell>
          <cell r="AH180">
            <v>68705652.846595585</v>
          </cell>
          <cell r="AI180">
            <v>78968676.283917874</v>
          </cell>
          <cell r="AK180">
            <v>0</v>
          </cell>
          <cell r="AL180">
            <v>229022723.35556537</v>
          </cell>
          <cell r="AM180">
            <v>229022723.35556537</v>
          </cell>
          <cell r="AO180">
            <v>1</v>
          </cell>
          <cell r="AQ180">
            <v>78968676.283917874</v>
          </cell>
          <cell r="AR180">
            <v>229022723.35556537</v>
          </cell>
          <cell r="AT180">
            <v>1255412835.7163358</v>
          </cell>
          <cell r="AU180">
            <v>1255413000</v>
          </cell>
        </row>
        <row r="181">
          <cell r="B181" t="str">
            <v>MP326</v>
          </cell>
          <cell r="C181" t="str">
            <v xml:space="preserve"> City of Mbombela</v>
          </cell>
          <cell r="D181">
            <v>173</v>
          </cell>
          <cell r="E181" t="str">
            <v>B1</v>
          </cell>
          <cell r="F181" t="str">
            <v>B</v>
          </cell>
          <cell r="G181">
            <v>242353.449944919</v>
          </cell>
          <cell r="H181">
            <v>0.58780290411099567</v>
          </cell>
          <cell r="I181">
            <v>135333.2586139951</v>
          </cell>
          <cell r="K181">
            <v>445948023.00682729</v>
          </cell>
          <cell r="L181">
            <v>240140719.74324319</v>
          </cell>
          <cell r="M181">
            <v>201305727.30775118</v>
          </cell>
          <cell r="N181">
            <v>301144038.93392414</v>
          </cell>
          <cell r="O181">
            <v>1188538508.9917457</v>
          </cell>
          <cell r="Q181">
            <v>1</v>
          </cell>
          <cell r="R181">
            <v>1</v>
          </cell>
          <cell r="S181">
            <v>1</v>
          </cell>
          <cell r="U181">
            <v>0</v>
          </cell>
          <cell r="V181">
            <v>0</v>
          </cell>
          <cell r="W181">
            <v>0</v>
          </cell>
          <cell r="Y181">
            <v>445948023.00682729</v>
          </cell>
          <cell r="Z181">
            <v>240140719.74324319</v>
          </cell>
          <cell r="AA181">
            <v>201305727.30775118</v>
          </cell>
          <cell r="AB181">
            <v>301144038.93392414</v>
          </cell>
          <cell r="AD181">
            <v>1188538508.9917457</v>
          </cell>
          <cell r="AF181">
            <v>10263023.437322296</v>
          </cell>
          <cell r="AG181">
            <v>90</v>
          </cell>
          <cell r="AH181">
            <v>81361957.318336874</v>
          </cell>
          <cell r="AI181">
            <v>91624980.755659163</v>
          </cell>
          <cell r="AK181">
            <v>0</v>
          </cell>
          <cell r="AL181">
            <v>374696620.73609132</v>
          </cell>
          <cell r="AM181">
            <v>374696620.73609132</v>
          </cell>
          <cell r="AO181">
            <v>0.28814591015566315</v>
          </cell>
          <cell r="AQ181">
            <v>26401363.472834531</v>
          </cell>
          <cell r="AR181">
            <v>107967298.81425236</v>
          </cell>
          <cell r="AT181">
            <v>1322907171.2788327</v>
          </cell>
          <cell r="AU181">
            <v>1322907000</v>
          </cell>
        </row>
        <row r="182">
          <cell r="B182" t="str">
            <v>DC32</v>
          </cell>
          <cell r="C182" t="str">
            <v xml:space="preserve"> Ehlanzeni District Municipality</v>
          </cell>
          <cell r="D182">
            <v>174</v>
          </cell>
          <cell r="E182" t="str">
            <v>C1</v>
          </cell>
          <cell r="F182" t="str">
            <v>C</v>
          </cell>
          <cell r="G182">
            <v>552807.50465812872</v>
          </cell>
          <cell r="H182">
            <v>0</v>
          </cell>
          <cell r="I182">
            <v>0</v>
          </cell>
          <cell r="K182">
            <v>0</v>
          </cell>
          <cell r="L182">
            <v>0</v>
          </cell>
          <cell r="M182">
            <v>0</v>
          </cell>
          <cell r="N182">
            <v>0</v>
          </cell>
          <cell r="O182">
            <v>0</v>
          </cell>
          <cell r="Q182">
            <v>0</v>
          </cell>
          <cell r="R182">
            <v>0</v>
          </cell>
          <cell r="S182">
            <v>0</v>
          </cell>
          <cell r="U182">
            <v>0</v>
          </cell>
          <cell r="V182">
            <v>0</v>
          </cell>
          <cell r="W182">
            <v>0</v>
          </cell>
          <cell r="Y182">
            <v>0</v>
          </cell>
          <cell r="Z182">
            <v>0</v>
          </cell>
          <cell r="AA182">
            <v>0</v>
          </cell>
          <cell r="AB182">
            <v>0</v>
          </cell>
          <cell r="AD182">
            <v>0</v>
          </cell>
          <cell r="AF182">
            <v>10263023.437322296</v>
          </cell>
          <cell r="AG182">
            <v>66</v>
          </cell>
          <cell r="AH182">
            <v>59665435.366780378</v>
          </cell>
          <cell r="AI182">
            <v>69928458.804102674</v>
          </cell>
          <cell r="AK182">
            <v>95314403.127451703</v>
          </cell>
          <cell r="AL182">
            <v>0</v>
          </cell>
          <cell r="AM182">
            <v>95314403.127451703</v>
          </cell>
          <cell r="AO182">
            <v>0.69127760317749432</v>
          </cell>
          <cell r="AQ182">
            <v>48339977.39599625</v>
          </cell>
          <cell r="AR182">
            <v>65888712.142238282</v>
          </cell>
          <cell r="AT182">
            <v>114228689.53823453</v>
          </cell>
          <cell r="AU182">
            <v>114229000</v>
          </cell>
        </row>
        <row r="183">
          <cell r="G183">
            <v>0</v>
          </cell>
        </row>
        <row r="184">
          <cell r="B184" t="str">
            <v>NC061</v>
          </cell>
          <cell r="C184" t="str">
            <v xml:space="preserve"> Richtersveld</v>
          </cell>
          <cell r="D184">
            <v>175</v>
          </cell>
          <cell r="E184" t="str">
            <v>B3</v>
          </cell>
          <cell r="F184" t="str">
            <v>B</v>
          </cell>
          <cell r="G184">
            <v>4859.8876701556019</v>
          </cell>
          <cell r="H184">
            <v>0.45716097931493005</v>
          </cell>
          <cell r="I184">
            <v>2110.6634563164439</v>
          </cell>
          <cell r="K184">
            <v>6955024.9895463539</v>
          </cell>
          <cell r="L184">
            <v>3745245.231855941</v>
          </cell>
          <cell r="M184">
            <v>3139572.9810036141</v>
          </cell>
          <cell r="N184">
            <v>4696655.6822392205</v>
          </cell>
          <cell r="O184">
            <v>18536498.88464513</v>
          </cell>
          <cell r="Q184">
            <v>1</v>
          </cell>
          <cell r="R184">
            <v>1</v>
          </cell>
          <cell r="S184">
            <v>1</v>
          </cell>
          <cell r="U184">
            <v>0</v>
          </cell>
          <cell r="V184">
            <v>0</v>
          </cell>
          <cell r="W184">
            <v>0</v>
          </cell>
          <cell r="Y184">
            <v>6955024.9895463539</v>
          </cell>
          <cell r="Z184">
            <v>3745245.231855941</v>
          </cell>
          <cell r="AA184">
            <v>3139572.9810036141</v>
          </cell>
          <cell r="AB184">
            <v>4696655.6822392205</v>
          </cell>
          <cell r="AD184">
            <v>18536498.88464513</v>
          </cell>
          <cell r="AF184">
            <v>10263023.437322296</v>
          </cell>
          <cell r="AG184">
            <v>11</v>
          </cell>
          <cell r="AH184">
            <v>9944239.2277967297</v>
          </cell>
          <cell r="AI184">
            <v>20207262.665119026</v>
          </cell>
          <cell r="AK184">
            <v>0</v>
          </cell>
          <cell r="AL184">
            <v>7513751.0424471563</v>
          </cell>
          <cell r="AM184">
            <v>7513751.0424471563</v>
          </cell>
          <cell r="AO184">
            <v>0.30445576656392748</v>
          </cell>
          <cell r="AQ184">
            <v>6152217.6448674453</v>
          </cell>
          <cell r="AR184">
            <v>2287604.833398758</v>
          </cell>
          <cell r="AT184">
            <v>26976321.362911336</v>
          </cell>
          <cell r="AU184">
            <v>26976000</v>
          </cell>
        </row>
        <row r="185">
          <cell r="B185" t="str">
            <v>NC062</v>
          </cell>
          <cell r="C185" t="str">
            <v xml:space="preserve"> Nama Khoi</v>
          </cell>
          <cell r="D185">
            <v>176</v>
          </cell>
          <cell r="E185" t="str">
            <v>B3</v>
          </cell>
          <cell r="F185" t="str">
            <v>B</v>
          </cell>
          <cell r="G185">
            <v>15712.086718416502</v>
          </cell>
          <cell r="H185">
            <v>0.49420912712944348</v>
          </cell>
          <cell r="I185">
            <v>7376.8038293662039</v>
          </cell>
          <cell r="K185">
            <v>24307927.833157636</v>
          </cell>
          <cell r="L185">
            <v>13089694.278635519</v>
          </cell>
          <cell r="M185">
            <v>10972859.704152586</v>
          </cell>
          <cell r="N185">
            <v>16414889.601785207</v>
          </cell>
          <cell r="O185">
            <v>64785371.417730942</v>
          </cell>
          <cell r="Q185">
            <v>1</v>
          </cell>
          <cell r="R185">
            <v>1</v>
          </cell>
          <cell r="S185">
            <v>1</v>
          </cell>
          <cell r="U185">
            <v>0</v>
          </cell>
          <cell r="V185">
            <v>0</v>
          </cell>
          <cell r="W185">
            <v>0</v>
          </cell>
          <cell r="Y185">
            <v>24307927.833157636</v>
          </cell>
          <cell r="Z185">
            <v>13089694.278635519</v>
          </cell>
          <cell r="AA185">
            <v>10972859.704152586</v>
          </cell>
          <cell r="AB185">
            <v>16414889.601785207</v>
          </cell>
          <cell r="AD185">
            <v>64785371.417730942</v>
          </cell>
          <cell r="AF185">
            <v>10263023.437322296</v>
          </cell>
          <cell r="AG185">
            <v>17</v>
          </cell>
          <cell r="AH185">
            <v>15368369.715685854</v>
          </cell>
          <cell r="AI185">
            <v>25631393.153008148</v>
          </cell>
          <cell r="AK185">
            <v>0</v>
          </cell>
          <cell r="AL185">
            <v>24292065.161197897</v>
          </cell>
          <cell r="AM185">
            <v>24292065.161197897</v>
          </cell>
          <cell r="AO185">
            <v>0.1932008685497244</v>
          </cell>
          <cell r="AQ185">
            <v>4952007.4193006335</v>
          </cell>
          <cell r="AR185">
            <v>4693248.0880099349</v>
          </cell>
          <cell r="AT185">
            <v>74430626.925041512</v>
          </cell>
          <cell r="AU185">
            <v>74431000</v>
          </cell>
        </row>
        <row r="186">
          <cell r="B186" t="str">
            <v>NC064</v>
          </cell>
          <cell r="C186" t="str">
            <v xml:space="preserve"> Kamiesberg</v>
          </cell>
          <cell r="D186">
            <v>177</v>
          </cell>
          <cell r="E186" t="str">
            <v>B3</v>
          </cell>
          <cell r="F186" t="str">
            <v>B</v>
          </cell>
          <cell r="G186">
            <v>3439.7801517929943</v>
          </cell>
          <cell r="H186">
            <v>0.60367562550889275</v>
          </cell>
          <cell r="I186">
            <v>1972.6858630093741</v>
          </cell>
          <cell r="K186">
            <v>6500363.396493094</v>
          </cell>
          <cell r="L186">
            <v>3500412.299400609</v>
          </cell>
          <cell r="M186">
            <v>2934333.8545884578</v>
          </cell>
          <cell r="N186">
            <v>4389627.4605262727</v>
          </cell>
          <cell r="O186">
            <v>17324737.011008434</v>
          </cell>
          <cell r="Q186">
            <v>1</v>
          </cell>
          <cell r="R186">
            <v>1</v>
          </cell>
          <cell r="S186">
            <v>1</v>
          </cell>
          <cell r="U186">
            <v>0</v>
          </cell>
          <cell r="V186">
            <v>0</v>
          </cell>
          <cell r="W186">
            <v>0</v>
          </cell>
          <cell r="Y186">
            <v>6500363.396493094</v>
          </cell>
          <cell r="Z186">
            <v>3500412.299400609</v>
          </cell>
          <cell r="AA186">
            <v>2934333.8545884578</v>
          </cell>
          <cell r="AB186">
            <v>4389627.4605262727</v>
          </cell>
          <cell r="AD186">
            <v>17324737.011008434</v>
          </cell>
          <cell r="AF186">
            <v>10263023.437322296</v>
          </cell>
          <cell r="AG186">
            <v>11</v>
          </cell>
          <cell r="AH186">
            <v>9944239.2277967297</v>
          </cell>
          <cell r="AI186">
            <v>20207262.665119026</v>
          </cell>
          <cell r="AK186">
            <v>0</v>
          </cell>
          <cell r="AL186">
            <v>5318158.2488090992</v>
          </cell>
          <cell r="AM186">
            <v>5318158.2488090992</v>
          </cell>
          <cell r="AO186">
            <v>0.64748815094832424</v>
          </cell>
          <cell r="AQ186">
            <v>13083963.138765024</v>
          </cell>
          <cell r="AR186">
            <v>3443444.4509719815</v>
          </cell>
          <cell r="AT186">
            <v>33852144.60074544</v>
          </cell>
          <cell r="AU186">
            <v>33852000</v>
          </cell>
        </row>
        <row r="187">
          <cell r="B187" t="str">
            <v>NC065</v>
          </cell>
          <cell r="C187" t="str">
            <v xml:space="preserve"> Hantam</v>
          </cell>
          <cell r="D187">
            <v>178</v>
          </cell>
          <cell r="E187" t="str">
            <v>B3</v>
          </cell>
          <cell r="F187" t="str">
            <v>B</v>
          </cell>
          <cell r="G187">
            <v>7256.7634374345535</v>
          </cell>
          <cell r="H187">
            <v>0.52636247330505637</v>
          </cell>
          <cell r="I187">
            <v>3628.7035535618666</v>
          </cell>
          <cell r="K187">
            <v>11957246.816943344</v>
          </cell>
          <cell r="L187">
            <v>6438915.9916163981</v>
          </cell>
          <cell r="M187">
            <v>5397629.6404530117</v>
          </cell>
          <cell r="N187">
            <v>8074603.7995755365</v>
          </cell>
          <cell r="O187">
            <v>31868396.24858829</v>
          </cell>
          <cell r="Q187">
            <v>1</v>
          </cell>
          <cell r="R187">
            <v>1</v>
          </cell>
          <cell r="S187">
            <v>1</v>
          </cell>
          <cell r="U187">
            <v>0</v>
          </cell>
          <cell r="V187">
            <v>0</v>
          </cell>
          <cell r="W187">
            <v>0</v>
          </cell>
          <cell r="Y187">
            <v>11957246.816943344</v>
          </cell>
          <cell r="Z187">
            <v>6438915.9916163981</v>
          </cell>
          <cell r="AA187">
            <v>5397629.6404530117</v>
          </cell>
          <cell r="AB187">
            <v>8074603.7995755365</v>
          </cell>
          <cell r="AD187">
            <v>31868396.24858829</v>
          </cell>
          <cell r="AF187">
            <v>10263023.437322296</v>
          </cell>
          <cell r="AG187">
            <v>13</v>
          </cell>
          <cell r="AH187">
            <v>11752282.72375977</v>
          </cell>
          <cell r="AI187">
            <v>22015306.161082067</v>
          </cell>
          <cell r="AK187">
            <v>0</v>
          </cell>
          <cell r="AL187">
            <v>11219500.849300601</v>
          </cell>
          <cell r="AM187">
            <v>11219500.849300601</v>
          </cell>
          <cell r="AO187">
            <v>0.1924426943763059</v>
          </cell>
          <cell r="AQ187">
            <v>4236684.8351579206</v>
          </cell>
          <cell r="AR187">
            <v>2159110.97299666</v>
          </cell>
          <cell r="AT187">
            <v>38264192.056742869</v>
          </cell>
          <cell r="AU187">
            <v>38264000</v>
          </cell>
        </row>
        <row r="188">
          <cell r="B188" t="str">
            <v>NC066</v>
          </cell>
          <cell r="C188" t="str">
            <v xml:space="preserve"> Karoo Hoogland</v>
          </cell>
          <cell r="D188">
            <v>179</v>
          </cell>
          <cell r="E188" t="str">
            <v>B3</v>
          </cell>
          <cell r="F188" t="str">
            <v>B</v>
          </cell>
          <cell r="G188">
            <v>5280.1746302323636</v>
          </cell>
          <cell r="H188">
            <v>0.57591102388811688</v>
          </cell>
          <cell r="I188">
            <v>2888.8652387249203</v>
          </cell>
          <cell r="K188">
            <v>9519343.2504055612</v>
          </cell>
          <cell r="L188">
            <v>5126117.4435128681</v>
          </cell>
          <cell r="M188">
            <v>4297133.7861176832</v>
          </cell>
          <cell r="N188">
            <v>6428313.0018083565</v>
          </cell>
          <cell r="O188">
            <v>25370907.48184447</v>
          </cell>
          <cell r="Q188">
            <v>1</v>
          </cell>
          <cell r="R188">
            <v>1</v>
          </cell>
          <cell r="S188">
            <v>1</v>
          </cell>
          <cell r="U188">
            <v>0</v>
          </cell>
          <cell r="V188">
            <v>0</v>
          </cell>
          <cell r="W188">
            <v>0</v>
          </cell>
          <cell r="Y188">
            <v>9519343.2504055612</v>
          </cell>
          <cell r="Z188">
            <v>5126117.4435128681</v>
          </cell>
          <cell r="AA188">
            <v>4297133.7861176832</v>
          </cell>
          <cell r="AB188">
            <v>6428313.0018083565</v>
          </cell>
          <cell r="AD188">
            <v>25370907.48184447</v>
          </cell>
          <cell r="AF188">
            <v>10263023.437322296</v>
          </cell>
          <cell r="AG188">
            <v>11</v>
          </cell>
          <cell r="AH188">
            <v>9944239.2277967297</v>
          </cell>
          <cell r="AI188">
            <v>20207262.665119026</v>
          </cell>
          <cell r="AK188">
            <v>0</v>
          </cell>
          <cell r="AL188">
            <v>8163546.2226519296</v>
          </cell>
          <cell r="AM188">
            <v>8163546.2226519296</v>
          </cell>
          <cell r="AO188">
            <v>0.37365893964606667</v>
          </cell>
          <cell r="AQ188">
            <v>7550624.3405979266</v>
          </cell>
          <cell r="AR188">
            <v>3050382.0253077727</v>
          </cell>
          <cell r="AT188">
            <v>35971913.847750172</v>
          </cell>
          <cell r="AU188">
            <v>35972000</v>
          </cell>
        </row>
        <row r="189">
          <cell r="B189" t="str">
            <v>NC067</v>
          </cell>
          <cell r="C189" t="str">
            <v xml:space="preserve"> Khâi-Ma</v>
          </cell>
          <cell r="D189">
            <v>180</v>
          </cell>
          <cell r="E189" t="str">
            <v>B3</v>
          </cell>
          <cell r="F189" t="str">
            <v>B</v>
          </cell>
          <cell r="G189">
            <v>4544.7975038769919</v>
          </cell>
          <cell r="H189">
            <v>0.50741654014392124</v>
          </cell>
          <cell r="I189">
            <v>2190.800153818393</v>
          </cell>
          <cell r="K189">
            <v>7219090.1734286156</v>
          </cell>
          <cell r="L189">
            <v>3887442.9769856408</v>
          </cell>
          <cell r="M189">
            <v>3258774.8412106726</v>
          </cell>
          <cell r="N189">
            <v>4874976.1409329381</v>
          </cell>
          <cell r="O189">
            <v>19240284.132557869</v>
          </cell>
          <cell r="Q189">
            <v>1</v>
          </cell>
          <cell r="R189">
            <v>1</v>
          </cell>
          <cell r="S189">
            <v>1</v>
          </cell>
          <cell r="U189">
            <v>0</v>
          </cell>
          <cell r="V189">
            <v>0</v>
          </cell>
          <cell r="W189">
            <v>0</v>
          </cell>
          <cell r="Y189">
            <v>7219090.1734286156</v>
          </cell>
          <cell r="Z189">
            <v>3887442.9769856408</v>
          </cell>
          <cell r="AA189">
            <v>3258774.8412106726</v>
          </cell>
          <cell r="AB189">
            <v>4874976.1409329381</v>
          </cell>
          <cell r="AD189">
            <v>19240284.132557869</v>
          </cell>
          <cell r="AF189">
            <v>10263023.437322296</v>
          </cell>
          <cell r="AG189">
            <v>11</v>
          </cell>
          <cell r="AH189">
            <v>9944239.2277967297</v>
          </cell>
          <cell r="AI189">
            <v>20207262.665119026</v>
          </cell>
          <cell r="AK189">
            <v>0</v>
          </cell>
          <cell r="AL189">
            <v>7026597.99982036</v>
          </cell>
          <cell r="AM189">
            <v>7026597.99982036</v>
          </cell>
          <cell r="AO189">
            <v>0.37395851336481145</v>
          </cell>
          <cell r="AQ189">
            <v>7556677.9054201683</v>
          </cell>
          <cell r="AR189">
            <v>2627656.1420249795</v>
          </cell>
          <cell r="AT189">
            <v>29424618.180003017</v>
          </cell>
          <cell r="AU189">
            <v>29425000</v>
          </cell>
        </row>
        <row r="190">
          <cell r="B190" t="str">
            <v>DC6</v>
          </cell>
          <cell r="C190" t="str">
            <v xml:space="preserve"> Namakwa District Municipality</v>
          </cell>
          <cell r="D190">
            <v>181</v>
          </cell>
          <cell r="E190" t="str">
            <v>C1</v>
          </cell>
          <cell r="F190" t="str">
            <v>C</v>
          </cell>
          <cell r="G190">
            <v>41093.490111909014</v>
          </cell>
          <cell r="H190">
            <v>0</v>
          </cell>
          <cell r="I190">
            <v>0</v>
          </cell>
          <cell r="K190">
            <v>0</v>
          </cell>
          <cell r="L190">
            <v>0</v>
          </cell>
          <cell r="M190">
            <v>0</v>
          </cell>
          <cell r="N190">
            <v>0</v>
          </cell>
          <cell r="O190">
            <v>0</v>
          </cell>
          <cell r="Q190">
            <v>0</v>
          </cell>
          <cell r="R190">
            <v>0</v>
          </cell>
          <cell r="S190">
            <v>0</v>
          </cell>
          <cell r="U190">
            <v>0</v>
          </cell>
          <cell r="V190">
            <v>0</v>
          </cell>
          <cell r="W190">
            <v>0</v>
          </cell>
          <cell r="Y190">
            <v>0</v>
          </cell>
          <cell r="Z190">
            <v>0</v>
          </cell>
          <cell r="AA190">
            <v>0</v>
          </cell>
          <cell r="AB190">
            <v>0</v>
          </cell>
          <cell r="AD190">
            <v>0</v>
          </cell>
          <cell r="AF190">
            <v>10263023.437322296</v>
          </cell>
          <cell r="AG190">
            <v>19</v>
          </cell>
          <cell r="AH190">
            <v>17176413.211648896</v>
          </cell>
          <cell r="AI190">
            <v>27439436.648971193</v>
          </cell>
          <cell r="AK190">
            <v>7085289.9959502239</v>
          </cell>
          <cell r="AL190">
            <v>0</v>
          </cell>
          <cell r="AM190">
            <v>7085289.9959502239</v>
          </cell>
          <cell r="AO190">
            <v>0.29447736546659109</v>
          </cell>
          <cell r="AQ190">
            <v>8080293.0142764635</v>
          </cell>
          <cell r="AR190">
            <v>2086457.5315742157</v>
          </cell>
          <cell r="AT190">
            <v>10166750.545850679</v>
          </cell>
          <cell r="AU190">
            <v>10167000</v>
          </cell>
        </row>
        <row r="191">
          <cell r="B191" t="str">
            <v>NC071</v>
          </cell>
          <cell r="C191" t="str">
            <v xml:space="preserve"> Ubuntu</v>
          </cell>
          <cell r="D191">
            <v>182</v>
          </cell>
          <cell r="E191" t="str">
            <v>B3</v>
          </cell>
          <cell r="F191" t="str">
            <v>B</v>
          </cell>
          <cell r="G191">
            <v>6714.2582421727539</v>
          </cell>
          <cell r="H191">
            <v>0.63365701784581208</v>
          </cell>
          <cell r="I191">
            <v>4041.8100120427589</v>
          </cell>
          <cell r="K191">
            <v>13318508.714703154</v>
          </cell>
          <cell r="L191">
            <v>7171948.5313347979</v>
          </cell>
          <cell r="M191">
            <v>6012117.8817893174</v>
          </cell>
          <cell r="N191">
            <v>8993849.7313642539</v>
          </cell>
          <cell r="O191">
            <v>35496424.859191522</v>
          </cell>
          <cell r="Q191">
            <v>1</v>
          </cell>
          <cell r="R191">
            <v>1</v>
          </cell>
          <cell r="S191">
            <v>1</v>
          </cell>
          <cell r="U191">
            <v>0</v>
          </cell>
          <cell r="V191">
            <v>0</v>
          </cell>
          <cell r="W191">
            <v>0</v>
          </cell>
          <cell r="Y191">
            <v>13318508.714703154</v>
          </cell>
          <cell r="Z191">
            <v>7171948.5313347979</v>
          </cell>
          <cell r="AA191">
            <v>6012117.8817893174</v>
          </cell>
          <cell r="AB191">
            <v>8993849.7313642539</v>
          </cell>
          <cell r="AD191">
            <v>35496424.859191522</v>
          </cell>
          <cell r="AF191">
            <v>10263023.437322296</v>
          </cell>
          <cell r="AG191">
            <v>11</v>
          </cell>
          <cell r="AH191">
            <v>9944239.2277967297</v>
          </cell>
          <cell r="AI191">
            <v>20207262.665119026</v>
          </cell>
          <cell r="AK191">
            <v>0</v>
          </cell>
          <cell r="AL191">
            <v>10380747.105780263</v>
          </cell>
          <cell r="AM191">
            <v>10380747.105780263</v>
          </cell>
          <cell r="AO191">
            <v>0.64497682180936988</v>
          </cell>
          <cell r="AQ191">
            <v>13033216.051215606</v>
          </cell>
          <cell r="AR191">
            <v>6695341.2762929685</v>
          </cell>
          <cell r="AT191">
            <v>55224982.186700098</v>
          </cell>
          <cell r="AU191">
            <v>55225000</v>
          </cell>
        </row>
        <row r="192">
          <cell r="B192" t="str">
            <v>NC072</v>
          </cell>
          <cell r="C192" t="str">
            <v xml:space="preserve"> Umsobomvu</v>
          </cell>
          <cell r="D192">
            <v>183</v>
          </cell>
          <cell r="E192" t="str">
            <v>B3</v>
          </cell>
          <cell r="F192" t="str">
            <v>B</v>
          </cell>
          <cell r="G192">
            <v>11096.930011606346</v>
          </cell>
          <cell r="H192">
            <v>0.60843785447008214</v>
          </cell>
          <cell r="I192">
            <v>6414.2026730931075</v>
          </cell>
          <cell r="K192">
            <v>21135979.658847719</v>
          </cell>
          <cell r="L192">
            <v>11381616.479722645</v>
          </cell>
          <cell r="M192">
            <v>9541008.2298336253</v>
          </cell>
          <cell r="N192">
            <v>14272906.152547784</v>
          </cell>
          <cell r="O192">
            <v>56331510.52095177</v>
          </cell>
          <cell r="Q192">
            <v>1</v>
          </cell>
          <cell r="R192">
            <v>1</v>
          </cell>
          <cell r="S192">
            <v>1</v>
          </cell>
          <cell r="U192">
            <v>0</v>
          </cell>
          <cell r="V192">
            <v>0</v>
          </cell>
          <cell r="W192">
            <v>0</v>
          </cell>
          <cell r="Y192">
            <v>21135979.658847719</v>
          </cell>
          <cell r="Z192">
            <v>11381616.479722645</v>
          </cell>
          <cell r="AA192">
            <v>9541008.2298336253</v>
          </cell>
          <cell r="AB192">
            <v>14272906.152547784</v>
          </cell>
          <cell r="AD192">
            <v>56331510.52095177</v>
          </cell>
          <cell r="AF192">
            <v>10263023.437322296</v>
          </cell>
          <cell r="AG192">
            <v>13</v>
          </cell>
          <cell r="AH192">
            <v>11752282.72375977</v>
          </cell>
          <cell r="AI192">
            <v>22015306.161082067</v>
          </cell>
          <cell r="AK192">
            <v>0</v>
          </cell>
          <cell r="AL192">
            <v>17156686.553621661</v>
          </cell>
          <cell r="AM192">
            <v>17156686.553621661</v>
          </cell>
          <cell r="AO192">
            <v>0.58553652043232085</v>
          </cell>
          <cell r="AQ192">
            <v>12890765.765812229</v>
          </cell>
          <cell r="AR192">
            <v>10045866.546755614</v>
          </cell>
          <cell r="AT192">
            <v>79268142.833519608</v>
          </cell>
          <cell r="AU192">
            <v>79268000</v>
          </cell>
        </row>
        <row r="193">
          <cell r="B193" t="str">
            <v>NC073</v>
          </cell>
          <cell r="C193" t="str">
            <v xml:space="preserve"> Emthanjeni</v>
          </cell>
          <cell r="D193">
            <v>184</v>
          </cell>
          <cell r="E193" t="str">
            <v>B3</v>
          </cell>
          <cell r="F193" t="str">
            <v>B</v>
          </cell>
          <cell r="G193">
            <v>13019.344272861568</v>
          </cell>
          <cell r="H193">
            <v>0.51066372033819551</v>
          </cell>
          <cell r="I193">
            <v>6316.0814436061037</v>
          </cell>
          <cell r="K193">
            <v>20812652.128328893</v>
          </cell>
          <cell r="L193">
            <v>11207506.265334705</v>
          </cell>
          <cell r="M193">
            <v>9395054.7098452337</v>
          </cell>
          <cell r="N193">
            <v>14054566.450574309</v>
          </cell>
          <cell r="O193">
            <v>55469779.554083139</v>
          </cell>
          <cell r="Q193">
            <v>1</v>
          </cell>
          <cell r="R193">
            <v>1</v>
          </cell>
          <cell r="S193">
            <v>1</v>
          </cell>
          <cell r="U193">
            <v>0</v>
          </cell>
          <cell r="V193">
            <v>0</v>
          </cell>
          <cell r="W193">
            <v>0</v>
          </cell>
          <cell r="Y193">
            <v>20812652.128328893</v>
          </cell>
          <cell r="Z193">
            <v>11207506.265334705</v>
          </cell>
          <cell r="AA193">
            <v>9395054.7098452337</v>
          </cell>
          <cell r="AB193">
            <v>14054566.450574309</v>
          </cell>
          <cell r="AD193">
            <v>55469779.554083139</v>
          </cell>
          <cell r="AF193">
            <v>10263023.437322296</v>
          </cell>
          <cell r="AG193">
            <v>15</v>
          </cell>
          <cell r="AH193">
            <v>13560326.219722813</v>
          </cell>
          <cell r="AI193">
            <v>23823349.657045111</v>
          </cell>
          <cell r="AK193">
            <v>0</v>
          </cell>
          <cell r="AL193">
            <v>20128883.266773105</v>
          </cell>
          <cell r="AM193">
            <v>20128883.266773105</v>
          </cell>
          <cell r="AO193">
            <v>0.30338346657565485</v>
          </cell>
          <cell r="AQ193">
            <v>7227610.4043982839</v>
          </cell>
          <cell r="AR193">
            <v>6106770.3837703159</v>
          </cell>
          <cell r="AT193">
            <v>68804160.342251733</v>
          </cell>
          <cell r="AU193">
            <v>68804000</v>
          </cell>
        </row>
        <row r="194">
          <cell r="B194" t="str">
            <v>NC074</v>
          </cell>
          <cell r="C194" t="str">
            <v xml:space="preserve"> Kareeberg</v>
          </cell>
          <cell r="D194">
            <v>185</v>
          </cell>
          <cell r="E194" t="str">
            <v>B3</v>
          </cell>
          <cell r="F194" t="str">
            <v>B</v>
          </cell>
          <cell r="G194">
            <v>4158.5891184328648</v>
          </cell>
          <cell r="H194">
            <v>0.60550985306858995</v>
          </cell>
          <cell r="I194">
            <v>2392.1633517711748</v>
          </cell>
          <cell r="K194">
            <v>7882619.0129247569</v>
          </cell>
          <cell r="L194">
            <v>4244749.8487879699</v>
          </cell>
          <cell r="M194">
            <v>3558298.8860171093</v>
          </cell>
          <cell r="N194">
            <v>5323050.231109919</v>
          </cell>
          <cell r="O194">
            <v>21008717.978839755</v>
          </cell>
          <cell r="Q194">
            <v>1</v>
          </cell>
          <cell r="R194">
            <v>1</v>
          </cell>
          <cell r="S194">
            <v>1</v>
          </cell>
          <cell r="U194">
            <v>0</v>
          </cell>
          <cell r="V194">
            <v>0</v>
          </cell>
          <cell r="W194">
            <v>0</v>
          </cell>
          <cell r="Y194">
            <v>7882619.0129247569</v>
          </cell>
          <cell r="Z194">
            <v>4244749.8487879699</v>
          </cell>
          <cell r="AA194">
            <v>3558298.8860171093</v>
          </cell>
          <cell r="AB194">
            <v>5323050.231109919</v>
          </cell>
          <cell r="AD194">
            <v>21008717.978839755</v>
          </cell>
          <cell r="AF194">
            <v>10263023.437322296</v>
          </cell>
          <cell r="AG194">
            <v>11</v>
          </cell>
          <cell r="AH194">
            <v>9944239.2277967297</v>
          </cell>
          <cell r="AI194">
            <v>20207262.665119026</v>
          </cell>
          <cell r="AK194">
            <v>0</v>
          </cell>
          <cell r="AL194">
            <v>6429490.8533830168</v>
          </cell>
          <cell r="AM194">
            <v>6429490.8533830168</v>
          </cell>
          <cell r="AO194">
            <v>0.64135972383509943</v>
          </cell>
          <cell r="AQ194">
            <v>12960124.402364053</v>
          </cell>
          <cell r="AR194">
            <v>4123616.4781260295</v>
          </cell>
          <cell r="AT194">
            <v>38092458.859329835</v>
          </cell>
          <cell r="AU194">
            <v>38092000</v>
          </cell>
        </row>
        <row r="195">
          <cell r="B195" t="str">
            <v>NC075</v>
          </cell>
          <cell r="C195" t="str">
            <v xml:space="preserve"> Renosterberg</v>
          </cell>
          <cell r="D195">
            <v>186</v>
          </cell>
          <cell r="E195" t="str">
            <v>B3</v>
          </cell>
          <cell r="F195" t="str">
            <v>B</v>
          </cell>
          <cell r="G195">
            <v>3970.4669566934813</v>
          </cell>
          <cell r="H195">
            <v>0.61593244237355083</v>
          </cell>
          <cell r="I195">
            <v>2323.2624394997101</v>
          </cell>
          <cell r="K195">
            <v>7655577.8116302146</v>
          </cell>
          <cell r="L195">
            <v>4122489.3281052541</v>
          </cell>
          <cell r="M195">
            <v>3455810.0492077051</v>
          </cell>
          <cell r="N195">
            <v>5169731.6808868544</v>
          </cell>
          <cell r="O195">
            <v>20403608.869830027</v>
          </cell>
          <cell r="Q195">
            <v>1</v>
          </cell>
          <cell r="R195">
            <v>1</v>
          </cell>
          <cell r="S195">
            <v>1</v>
          </cell>
          <cell r="U195">
            <v>0</v>
          </cell>
          <cell r="V195">
            <v>0</v>
          </cell>
          <cell r="W195">
            <v>0</v>
          </cell>
          <cell r="Y195">
            <v>7655577.8116302146</v>
          </cell>
          <cell r="Z195">
            <v>4122489.3281052541</v>
          </cell>
          <cell r="AA195">
            <v>3455810.0492077051</v>
          </cell>
          <cell r="AB195">
            <v>5169731.6808868544</v>
          </cell>
          <cell r="AD195">
            <v>20403608.869830027</v>
          </cell>
          <cell r="AF195">
            <v>10263023.437322296</v>
          </cell>
          <cell r="AG195">
            <v>9</v>
          </cell>
          <cell r="AH195">
            <v>8136195.7318336871</v>
          </cell>
          <cell r="AI195">
            <v>18399219.169155985</v>
          </cell>
          <cell r="AK195">
            <v>0</v>
          </cell>
          <cell r="AL195">
            <v>6138639.873934051</v>
          </cell>
          <cell r="AM195">
            <v>6138639.873934051</v>
          </cell>
          <cell r="AO195">
            <v>0.66973046049860352</v>
          </cell>
          <cell r="AQ195">
            <v>12322517.526973572</v>
          </cell>
          <cell r="AR195">
            <v>4111234.1096049412</v>
          </cell>
          <cell r="AT195">
            <v>36837360.506408542</v>
          </cell>
          <cell r="AU195">
            <v>36837000</v>
          </cell>
        </row>
        <row r="196">
          <cell r="B196" t="str">
            <v>NC076</v>
          </cell>
          <cell r="C196" t="str">
            <v xml:space="preserve"> Thembelihle</v>
          </cell>
          <cell r="D196">
            <v>187</v>
          </cell>
          <cell r="E196" t="str">
            <v>B3</v>
          </cell>
          <cell r="F196" t="str">
            <v>B</v>
          </cell>
          <cell r="G196">
            <v>5104.652918087867</v>
          </cell>
          <cell r="H196">
            <v>0.55156452766903719</v>
          </cell>
          <cell r="I196">
            <v>2674.7682018955311</v>
          </cell>
          <cell r="K196">
            <v>8813854.0655333623</v>
          </cell>
          <cell r="L196">
            <v>4746215.1412580367</v>
          </cell>
          <cell r="M196">
            <v>3978668.3907317361</v>
          </cell>
          <cell r="N196">
            <v>5951903.5289641107</v>
          </cell>
          <cell r="O196">
            <v>23490641.126487244</v>
          </cell>
          <cell r="Q196">
            <v>1</v>
          </cell>
          <cell r="R196">
            <v>1</v>
          </cell>
          <cell r="S196">
            <v>1</v>
          </cell>
          <cell r="U196">
            <v>0</v>
          </cell>
          <cell r="V196">
            <v>0</v>
          </cell>
          <cell r="W196">
            <v>0</v>
          </cell>
          <cell r="Y196">
            <v>8813854.0655333623</v>
          </cell>
          <cell r="Z196">
            <v>4746215.1412580367</v>
          </cell>
          <cell r="AA196">
            <v>3978668.3907317361</v>
          </cell>
          <cell r="AB196">
            <v>5951903.5289641107</v>
          </cell>
          <cell r="AD196">
            <v>23490641.126487244</v>
          </cell>
          <cell r="AF196">
            <v>10263023.437322296</v>
          </cell>
          <cell r="AG196">
            <v>11</v>
          </cell>
          <cell r="AH196">
            <v>9944239.2277967297</v>
          </cell>
          <cell r="AI196">
            <v>20207262.665119026</v>
          </cell>
          <cell r="AK196">
            <v>0</v>
          </cell>
          <cell r="AL196">
            <v>7892176.4838621449</v>
          </cell>
          <cell r="AM196">
            <v>7892176.4838621449</v>
          </cell>
          <cell r="AO196">
            <v>0.54588529703092759</v>
          </cell>
          <cell r="AQ196">
            <v>11030847.582130473</v>
          </cell>
          <cell r="AR196">
            <v>4308223.104113589</v>
          </cell>
          <cell r="AT196">
            <v>38829711.812731311</v>
          </cell>
          <cell r="AU196">
            <v>38830000</v>
          </cell>
        </row>
        <row r="197">
          <cell r="B197" t="str">
            <v>NC077</v>
          </cell>
          <cell r="C197" t="str">
            <v xml:space="preserve"> Siyathemba</v>
          </cell>
          <cell r="D197">
            <v>188</v>
          </cell>
          <cell r="E197" t="str">
            <v>B3</v>
          </cell>
          <cell r="F197" t="str">
            <v>B</v>
          </cell>
          <cell r="G197">
            <v>7420.4180034009969</v>
          </cell>
          <cell r="H197">
            <v>0.57773674221096483</v>
          </cell>
          <cell r="I197">
            <v>4072.6957169720595</v>
          </cell>
          <cell r="K197">
            <v>13420282.803300835</v>
          </cell>
          <cell r="L197">
            <v>7226753.3552743038</v>
          </cell>
          <cell r="M197">
            <v>6058059.7984909555</v>
          </cell>
          <cell r="N197">
            <v>9062576.7096620277</v>
          </cell>
          <cell r="O197">
            <v>35767672.666728124</v>
          </cell>
          <cell r="Q197">
            <v>1</v>
          </cell>
          <cell r="R197">
            <v>1</v>
          </cell>
          <cell r="S197">
            <v>1</v>
          </cell>
          <cell r="U197">
            <v>0</v>
          </cell>
          <cell r="V197">
            <v>0</v>
          </cell>
          <cell r="W197">
            <v>0</v>
          </cell>
          <cell r="Y197">
            <v>13420282.803300835</v>
          </cell>
          <cell r="Z197">
            <v>7226753.3552743038</v>
          </cell>
          <cell r="AA197">
            <v>6058059.7984909555</v>
          </cell>
          <cell r="AB197">
            <v>9062576.7096620277</v>
          </cell>
          <cell r="AD197">
            <v>35767672.666728124</v>
          </cell>
          <cell r="AF197">
            <v>10263023.437322296</v>
          </cell>
          <cell r="AG197">
            <v>11</v>
          </cell>
          <cell r="AH197">
            <v>9944239.2277967297</v>
          </cell>
          <cell r="AI197">
            <v>20207262.665119026</v>
          </cell>
          <cell r="AK197">
            <v>0</v>
          </cell>
          <cell r="AL197">
            <v>11472523.089543497</v>
          </cell>
          <cell r="AM197">
            <v>11472523.089543497</v>
          </cell>
          <cell r="AO197">
            <v>0.48849218902989666</v>
          </cell>
          <cell r="AQ197">
            <v>9871089.9735860974</v>
          </cell>
          <cell r="AR197">
            <v>5604237.9177071359</v>
          </cell>
          <cell r="AT197">
            <v>51243000.558021359</v>
          </cell>
          <cell r="AU197">
            <v>51243000</v>
          </cell>
        </row>
        <row r="198">
          <cell r="B198" t="str">
            <v>NC078</v>
          </cell>
          <cell r="C198" t="str">
            <v xml:space="preserve"> Siyancuma</v>
          </cell>
          <cell r="D198">
            <v>189</v>
          </cell>
          <cell r="E198" t="str">
            <v>B3</v>
          </cell>
          <cell r="F198" t="str">
            <v>B</v>
          </cell>
          <cell r="G198">
            <v>10203.941347183896</v>
          </cell>
          <cell r="H198">
            <v>0.60667767708071185</v>
          </cell>
          <cell r="I198">
            <v>5880.9782618984873</v>
          </cell>
          <cell r="K198">
            <v>19378906.974523619</v>
          </cell>
          <cell r="L198">
            <v>10435441.864551578</v>
          </cell>
          <cell r="M198">
            <v>8747846.7482207101</v>
          </cell>
          <cell r="N198">
            <v>13086373.333565578</v>
          </cell>
          <cell r="O198">
            <v>51648568.920861483</v>
          </cell>
          <cell r="Q198">
            <v>1</v>
          </cell>
          <cell r="R198">
            <v>1</v>
          </cell>
          <cell r="S198">
            <v>1</v>
          </cell>
          <cell r="U198">
            <v>0</v>
          </cell>
          <cell r="V198">
            <v>0</v>
          </cell>
          <cell r="W198">
            <v>0</v>
          </cell>
          <cell r="Y198">
            <v>19378906.974523619</v>
          </cell>
          <cell r="Z198">
            <v>10435441.864551578</v>
          </cell>
          <cell r="AA198">
            <v>8747846.7482207101</v>
          </cell>
          <cell r="AB198">
            <v>13086373.333565578</v>
          </cell>
          <cell r="AD198">
            <v>51648568.920861483</v>
          </cell>
          <cell r="AF198">
            <v>10263023.437322296</v>
          </cell>
          <cell r="AG198">
            <v>13</v>
          </cell>
          <cell r="AH198">
            <v>11752282.72375977</v>
          </cell>
          <cell r="AI198">
            <v>22015306.161082067</v>
          </cell>
          <cell r="AK198">
            <v>0</v>
          </cell>
          <cell r="AL198">
            <v>15776059.065171327</v>
          </cell>
          <cell r="AM198">
            <v>15776059.065171327</v>
          </cell>
          <cell r="AO198">
            <v>0.51567525167858053</v>
          </cell>
          <cell r="AQ198">
            <v>11352748.545396999</v>
          </cell>
          <cell r="AR198">
            <v>8135323.228928376</v>
          </cell>
          <cell r="AT198">
            <v>71136640.695186853</v>
          </cell>
          <cell r="AU198">
            <v>71137000</v>
          </cell>
        </row>
        <row r="199">
          <cell r="B199" t="str">
            <v>DC7</v>
          </cell>
          <cell r="C199" t="str">
            <v xml:space="preserve"> Pixley Ka Seme District Municipality</v>
          </cell>
          <cell r="D199">
            <v>190</v>
          </cell>
          <cell r="E199" t="str">
            <v>C1</v>
          </cell>
          <cell r="F199" t="str">
            <v>C</v>
          </cell>
          <cell r="G199">
            <v>61688.600870439768</v>
          </cell>
          <cell r="H199">
            <v>0</v>
          </cell>
          <cell r="I199">
            <v>0</v>
          </cell>
          <cell r="K199">
            <v>0</v>
          </cell>
          <cell r="L199">
            <v>0</v>
          </cell>
          <cell r="M199">
            <v>0</v>
          </cell>
          <cell r="N199">
            <v>0</v>
          </cell>
          <cell r="O199">
            <v>0</v>
          </cell>
          <cell r="Q199">
            <v>0</v>
          </cell>
          <cell r="R199">
            <v>0</v>
          </cell>
          <cell r="S199">
            <v>0</v>
          </cell>
          <cell r="U199">
            <v>0</v>
          </cell>
          <cell r="V199">
            <v>0</v>
          </cell>
          <cell r="W199">
            <v>0</v>
          </cell>
          <cell r="Y199">
            <v>0</v>
          </cell>
          <cell r="Z199">
            <v>0</v>
          </cell>
          <cell r="AA199">
            <v>0</v>
          </cell>
          <cell r="AB199">
            <v>0</v>
          </cell>
          <cell r="AD199">
            <v>0</v>
          </cell>
          <cell r="AF199">
            <v>10263023.437322296</v>
          </cell>
          <cell r="AG199">
            <v>21</v>
          </cell>
          <cell r="AH199">
            <v>18984456.707611937</v>
          </cell>
          <cell r="AI199">
            <v>29247480.144934233</v>
          </cell>
          <cell r="AK199">
            <v>10636274.150022261</v>
          </cell>
          <cell r="AL199">
            <v>0</v>
          </cell>
          <cell r="AM199">
            <v>10636274.150022261</v>
          </cell>
          <cell r="AO199">
            <v>0.67558497444456833</v>
          </cell>
          <cell r="AQ199">
            <v>19759158.126283415</v>
          </cell>
          <cell r="AR199">
            <v>7185706.999828212</v>
          </cell>
          <cell r="AT199">
            <v>26944865.126111627</v>
          </cell>
          <cell r="AU199">
            <v>26945000</v>
          </cell>
        </row>
        <row r="200">
          <cell r="B200" t="str">
            <v>NC082</v>
          </cell>
          <cell r="C200" t="str">
            <v xml:space="preserve"> !Kai !Garib</v>
          </cell>
          <cell r="D200">
            <v>191</v>
          </cell>
          <cell r="E200" t="str">
            <v>B3</v>
          </cell>
          <cell r="F200" t="str">
            <v>B</v>
          </cell>
          <cell r="G200">
            <v>26691.162287511976</v>
          </cell>
          <cell r="H200">
            <v>0.59152933314043077</v>
          </cell>
          <cell r="I200">
            <v>14999.175157241223</v>
          </cell>
          <cell r="K200">
            <v>49425045.821021363</v>
          </cell>
          <cell r="L200">
            <v>26615133.299113501</v>
          </cell>
          <cell r="M200">
            <v>22310996.535278529</v>
          </cell>
          <cell r="N200">
            <v>33376216.857471686</v>
          </cell>
          <cell r="O200">
            <v>131727392.51288508</v>
          </cell>
          <cell r="Q200">
            <v>1</v>
          </cell>
          <cell r="R200">
            <v>1</v>
          </cell>
          <cell r="S200">
            <v>1</v>
          </cell>
          <cell r="U200">
            <v>0</v>
          </cell>
          <cell r="V200">
            <v>0</v>
          </cell>
          <cell r="W200">
            <v>0</v>
          </cell>
          <cell r="Y200">
            <v>49425045.821021363</v>
          </cell>
          <cell r="Z200">
            <v>26615133.299113501</v>
          </cell>
          <cell r="AA200">
            <v>22310996.535278529</v>
          </cell>
          <cell r="AB200">
            <v>33376216.857471686</v>
          </cell>
          <cell r="AD200">
            <v>131727392.51288508</v>
          </cell>
          <cell r="AF200">
            <v>10263023.437322296</v>
          </cell>
          <cell r="AG200">
            <v>19</v>
          </cell>
          <cell r="AH200">
            <v>17176413.211648896</v>
          </cell>
          <cell r="AI200">
            <v>27439436.648971193</v>
          </cell>
          <cell r="AK200">
            <v>0</v>
          </cell>
          <cell r="AL200">
            <v>41266539.902453795</v>
          </cell>
          <cell r="AM200">
            <v>41266539.902453795</v>
          </cell>
          <cell r="AO200">
            <v>0.2002449551525316</v>
          </cell>
          <cell r="AQ200">
            <v>5494608.7611839687</v>
          </cell>
          <cell r="AR200">
            <v>8263416.4320670161</v>
          </cell>
          <cell r="AT200">
            <v>145485417.70613605</v>
          </cell>
          <cell r="AU200">
            <v>145485000</v>
          </cell>
        </row>
        <row r="201">
          <cell r="B201" t="str">
            <v>NC084</v>
          </cell>
          <cell r="C201" t="str">
            <v xml:space="preserve"> !Kheis</v>
          </cell>
          <cell r="D201">
            <v>192</v>
          </cell>
          <cell r="E201" t="str">
            <v>B3</v>
          </cell>
          <cell r="F201" t="str">
            <v>B</v>
          </cell>
          <cell r="G201">
            <v>4366.1654401552451</v>
          </cell>
          <cell r="H201">
            <v>0.59146655582419216</v>
          </cell>
          <cell r="I201">
            <v>2453.3187932948786</v>
          </cell>
          <cell r="K201">
            <v>8084137.4609611891</v>
          </cell>
          <cell r="L201">
            <v>4353266.4979407545</v>
          </cell>
          <cell r="M201">
            <v>3649266.4778776569</v>
          </cell>
          <cell r="N201">
            <v>5459133.5328189572</v>
          </cell>
          <cell r="O201">
            <v>21545803.969598558</v>
          </cell>
          <cell r="Q201">
            <v>1</v>
          </cell>
          <cell r="R201">
            <v>1</v>
          </cell>
          <cell r="S201">
            <v>1</v>
          </cell>
          <cell r="U201">
            <v>0</v>
          </cell>
          <cell r="V201">
            <v>0</v>
          </cell>
          <cell r="W201">
            <v>0</v>
          </cell>
          <cell r="Y201">
            <v>8084137.4609611891</v>
          </cell>
          <cell r="Z201">
            <v>4353266.4979407545</v>
          </cell>
          <cell r="AA201">
            <v>3649266.4778776569</v>
          </cell>
          <cell r="AB201">
            <v>5459133.5328189572</v>
          </cell>
          <cell r="AD201">
            <v>21545803.969598558</v>
          </cell>
          <cell r="AF201">
            <v>10263023.437322296</v>
          </cell>
          <cell r="AG201">
            <v>11</v>
          </cell>
          <cell r="AH201">
            <v>9944239.2277967297</v>
          </cell>
          <cell r="AI201">
            <v>20207262.665119026</v>
          </cell>
          <cell r="AK201">
            <v>0</v>
          </cell>
          <cell r="AL201">
            <v>6750419.4240795784</v>
          </cell>
          <cell r="AM201">
            <v>6750419.4240795784</v>
          </cell>
          <cell r="AO201">
            <v>0.58348680297485633</v>
          </cell>
          <cell r="AQ201">
            <v>11790671.089343475</v>
          </cell>
          <cell r="AR201">
            <v>3938780.6484955642</v>
          </cell>
          <cell r="AT201">
            <v>37275255.707437597</v>
          </cell>
          <cell r="AU201">
            <v>37275000</v>
          </cell>
        </row>
        <row r="202">
          <cell r="B202" t="str">
            <v>NC085</v>
          </cell>
          <cell r="C202" t="str">
            <v xml:space="preserve"> Tsantsabane</v>
          </cell>
          <cell r="D202">
            <v>193</v>
          </cell>
          <cell r="E202" t="str">
            <v>B3</v>
          </cell>
          <cell r="F202" t="str">
            <v>B</v>
          </cell>
          <cell r="G202">
            <v>14078.189915235089</v>
          </cell>
          <cell r="H202">
            <v>0.47936488975571989</v>
          </cell>
          <cell r="I202">
            <v>6411.1604588429173</v>
          </cell>
          <cell r="K202">
            <v>21125955.002349164</v>
          </cell>
          <cell r="L202">
            <v>11376218.253690582</v>
          </cell>
          <cell r="M202">
            <v>9536482.9922199566</v>
          </cell>
          <cell r="N202">
            <v>14266136.60679098</v>
          </cell>
          <cell r="O202">
            <v>56304792.855050683</v>
          </cell>
          <cell r="Q202">
            <v>1</v>
          </cell>
          <cell r="R202">
            <v>1</v>
          </cell>
          <cell r="S202">
            <v>1</v>
          </cell>
          <cell r="U202">
            <v>0</v>
          </cell>
          <cell r="V202">
            <v>0</v>
          </cell>
          <cell r="W202">
            <v>0</v>
          </cell>
          <cell r="Y202">
            <v>21125955.002349164</v>
          </cell>
          <cell r="Z202">
            <v>11376218.253690582</v>
          </cell>
          <cell r="AA202">
            <v>9536482.9922199566</v>
          </cell>
          <cell r="AB202">
            <v>14266136.60679098</v>
          </cell>
          <cell r="AD202">
            <v>56304792.855050683</v>
          </cell>
          <cell r="AF202">
            <v>10263023.437322296</v>
          </cell>
          <cell r="AG202">
            <v>13</v>
          </cell>
          <cell r="AH202">
            <v>11752282.72375977</v>
          </cell>
          <cell r="AI202">
            <v>22015306.161082067</v>
          </cell>
          <cell r="AK202">
            <v>0</v>
          </cell>
          <cell r="AL202">
            <v>21765938.08967191</v>
          </cell>
          <cell r="AM202">
            <v>21765938.08967191</v>
          </cell>
          <cell r="AO202">
            <v>0.20679775898157204</v>
          </cell>
          <cell r="AQ202">
            <v>4552715.977404967</v>
          </cell>
          <cell r="AR202">
            <v>4501147.2190757906</v>
          </cell>
          <cell r="AT202">
            <v>65358656.051531442</v>
          </cell>
          <cell r="AU202">
            <v>65359000</v>
          </cell>
        </row>
        <row r="203">
          <cell r="B203" t="str">
            <v>NC086</v>
          </cell>
          <cell r="C203" t="str">
            <v xml:space="preserve"> Kgatelopele</v>
          </cell>
          <cell r="D203">
            <v>194</v>
          </cell>
          <cell r="E203" t="str">
            <v>B3</v>
          </cell>
          <cell r="F203" t="str">
            <v>B</v>
          </cell>
          <cell r="G203">
            <v>7327.0190134828663</v>
          </cell>
          <cell r="H203">
            <v>0.4826688095652939</v>
          </cell>
          <cell r="I203">
            <v>3359.6973676550465</v>
          </cell>
          <cell r="K203">
            <v>11070821.868557835</v>
          </cell>
          <cell r="L203">
            <v>5961580.7100999597</v>
          </cell>
          <cell r="M203">
            <v>4997487.8980693948</v>
          </cell>
          <cell r="N203">
            <v>7476010.2967526279</v>
          </cell>
          <cell r="O203">
            <v>29505900.773479816</v>
          </cell>
          <cell r="Q203">
            <v>1</v>
          </cell>
          <cell r="R203">
            <v>1</v>
          </cell>
          <cell r="S203">
            <v>1</v>
          </cell>
          <cell r="U203">
            <v>0</v>
          </cell>
          <cell r="V203">
            <v>0</v>
          </cell>
          <cell r="W203">
            <v>0</v>
          </cell>
          <cell r="Y203">
            <v>11070821.868557835</v>
          </cell>
          <cell r="Z203">
            <v>5961580.7100999597</v>
          </cell>
          <cell r="AA203">
            <v>4997487.8980693948</v>
          </cell>
          <cell r="AB203">
            <v>7476010.2967526279</v>
          </cell>
          <cell r="AD203">
            <v>29505900.773479816</v>
          </cell>
          <cell r="AF203">
            <v>10263023.437322296</v>
          </cell>
          <cell r="AG203">
            <v>11</v>
          </cell>
          <cell r="AH203">
            <v>9944239.2277967297</v>
          </cell>
          <cell r="AI203">
            <v>20207262.665119026</v>
          </cell>
          <cell r="AK203">
            <v>0</v>
          </cell>
          <cell r="AL203">
            <v>11328121.242115941</v>
          </cell>
          <cell r="AM203">
            <v>11328121.242115941</v>
          </cell>
          <cell r="AO203">
            <v>0.2549722122192819</v>
          </cell>
          <cell r="AQ203">
            <v>5152290.4646215001</v>
          </cell>
          <cell r="AR203">
            <v>2888356.1333905412</v>
          </cell>
          <cell r="AT203">
            <v>37546547.371491857</v>
          </cell>
          <cell r="AU203">
            <v>37547000</v>
          </cell>
        </row>
        <row r="204">
          <cell r="B204" t="str">
            <v>NC087</v>
          </cell>
          <cell r="C204" t="str">
            <v xml:space="preserve"> Dawid Kruiper</v>
          </cell>
          <cell r="D204">
            <v>195</v>
          </cell>
          <cell r="E204" t="str">
            <v>B2</v>
          </cell>
          <cell r="F204" t="str">
            <v>B</v>
          </cell>
          <cell r="G204">
            <v>31969.718920778087</v>
          </cell>
          <cell r="H204">
            <v>0.49854807966826659</v>
          </cell>
          <cell r="I204">
            <v>15141.519876713755</v>
          </cell>
          <cell r="K204">
            <v>49894097.899456076</v>
          </cell>
          <cell r="L204">
            <v>26867715.434028924</v>
          </cell>
          <cell r="M204">
            <v>22522731.681356452</v>
          </cell>
          <cell r="N204">
            <v>33692962.823554866</v>
          </cell>
          <cell r="O204">
            <v>132977507.83839634</v>
          </cell>
          <cell r="Q204">
            <v>1</v>
          </cell>
          <cell r="R204">
            <v>1</v>
          </cell>
          <cell r="S204">
            <v>1</v>
          </cell>
          <cell r="U204">
            <v>0</v>
          </cell>
          <cell r="V204">
            <v>0</v>
          </cell>
          <cell r="W204">
            <v>0</v>
          </cell>
          <cell r="Y204">
            <v>49894097.899456076</v>
          </cell>
          <cell r="Z204">
            <v>26867715.434028924</v>
          </cell>
          <cell r="AA204">
            <v>22522731.681356452</v>
          </cell>
          <cell r="AB204">
            <v>33692962.823554866</v>
          </cell>
          <cell r="AD204">
            <v>132977507.83839634</v>
          </cell>
          <cell r="AF204">
            <v>10263023.437322296</v>
          </cell>
          <cell r="AG204">
            <v>33</v>
          </cell>
          <cell r="AH204">
            <v>29832717.683390189</v>
          </cell>
          <cell r="AI204">
            <v>40095741.120712489</v>
          </cell>
          <cell r="AK204">
            <v>0</v>
          </cell>
          <cell r="AL204">
            <v>49427584.580375277</v>
          </cell>
          <cell r="AM204">
            <v>49427584.580375277</v>
          </cell>
          <cell r="AO204">
            <v>8.5606959156368512E-2</v>
          </cell>
          <cell r="AQ204">
            <v>3432474.4724651594</v>
          </cell>
          <cell r="AR204">
            <v>4231345.2143701361</v>
          </cell>
          <cell r="AT204">
            <v>140641327.52523163</v>
          </cell>
          <cell r="AU204">
            <v>140641000</v>
          </cell>
        </row>
        <row r="205">
          <cell r="B205" t="str">
            <v>DC8</v>
          </cell>
          <cell r="C205" t="str">
            <v xml:space="preserve"> Z.F. Mgcawu District Municipality</v>
          </cell>
          <cell r="D205">
            <v>196</v>
          </cell>
          <cell r="E205" t="str">
            <v>C1</v>
          </cell>
          <cell r="F205" t="str">
            <v>C</v>
          </cell>
          <cell r="G205">
            <v>84432.255577163261</v>
          </cell>
          <cell r="H205">
            <v>0</v>
          </cell>
          <cell r="I205">
            <v>0</v>
          </cell>
          <cell r="K205">
            <v>0</v>
          </cell>
          <cell r="L205">
            <v>0</v>
          </cell>
          <cell r="M205">
            <v>0</v>
          </cell>
          <cell r="N205">
            <v>0</v>
          </cell>
          <cell r="O205">
            <v>0</v>
          </cell>
          <cell r="Q205">
            <v>0</v>
          </cell>
          <cell r="R205">
            <v>0</v>
          </cell>
          <cell r="S205">
            <v>0</v>
          </cell>
          <cell r="U205">
            <v>0</v>
          </cell>
          <cell r="V205">
            <v>0</v>
          </cell>
          <cell r="W205">
            <v>0</v>
          </cell>
          <cell r="Y205">
            <v>0</v>
          </cell>
          <cell r="Z205">
            <v>0</v>
          </cell>
          <cell r="AA205">
            <v>0</v>
          </cell>
          <cell r="AB205">
            <v>0</v>
          </cell>
          <cell r="AD205">
            <v>0</v>
          </cell>
          <cell r="AF205">
            <v>10263023.437322296</v>
          </cell>
          <cell r="AG205">
            <v>23</v>
          </cell>
          <cell r="AH205">
            <v>20792500.203574978</v>
          </cell>
          <cell r="AI205">
            <v>31055523.640897274</v>
          </cell>
          <cell r="AK205">
            <v>14557707.659954136</v>
          </cell>
          <cell r="AL205">
            <v>0</v>
          </cell>
          <cell r="AM205">
            <v>14557707.659954136</v>
          </cell>
          <cell r="AO205">
            <v>0.48974879918671022</v>
          </cell>
          <cell r="AQ205">
            <v>15209405.41124393</v>
          </cell>
          <cell r="AR205">
            <v>7129619.8453737115</v>
          </cell>
          <cell r="AT205">
            <v>22339025.256617643</v>
          </cell>
          <cell r="AU205">
            <v>22339000</v>
          </cell>
        </row>
        <row r="206">
          <cell r="B206" t="str">
            <v>NC091</v>
          </cell>
          <cell r="C206" t="str">
            <v xml:space="preserve"> Sol Plaatjie</v>
          </cell>
          <cell r="D206">
            <v>197</v>
          </cell>
          <cell r="E206" t="str">
            <v>B1</v>
          </cell>
          <cell r="F206" t="str">
            <v>B</v>
          </cell>
          <cell r="G206">
            <v>79575.944290177533</v>
          </cell>
          <cell r="H206">
            <v>0.50150788172514182</v>
          </cell>
          <cell r="I206">
            <v>37912.565094382589</v>
          </cell>
          <cell r="K206">
            <v>124928887.57803971</v>
          </cell>
          <cell r="L206">
            <v>67273564.254042819</v>
          </cell>
          <cell r="M206">
            <v>56394241.656410575</v>
          </cell>
          <cell r="N206">
            <v>84363172.037645832</v>
          </cell>
          <cell r="O206">
            <v>332959865.5261389</v>
          </cell>
          <cell r="Q206">
            <v>1</v>
          </cell>
          <cell r="R206">
            <v>1</v>
          </cell>
          <cell r="S206">
            <v>1</v>
          </cell>
          <cell r="U206">
            <v>0</v>
          </cell>
          <cell r="V206">
            <v>0</v>
          </cell>
          <cell r="W206">
            <v>0</v>
          </cell>
          <cell r="Y206">
            <v>124928887.57803971</v>
          </cell>
          <cell r="Z206">
            <v>67273564.254042819</v>
          </cell>
          <cell r="AA206">
            <v>56394241.656410575</v>
          </cell>
          <cell r="AB206">
            <v>84363172.037645832</v>
          </cell>
          <cell r="AD206">
            <v>332959865.5261389</v>
          </cell>
          <cell r="AF206">
            <v>10263023.437322296</v>
          </cell>
          <cell r="AG206">
            <v>65</v>
          </cell>
          <cell r="AH206">
            <v>58761413.618798852</v>
          </cell>
          <cell r="AI206">
            <v>69024437.056121141</v>
          </cell>
          <cell r="AK206">
            <v>0</v>
          </cell>
          <cell r="AL206">
            <v>123030381.55301531</v>
          </cell>
          <cell r="AM206">
            <v>123030381.55301531</v>
          </cell>
          <cell r="AO206">
            <v>4.8730952949729844E-2</v>
          </cell>
          <cell r="AQ206">
            <v>3363626.5945634283</v>
          </cell>
          <cell r="AR206">
            <v>5995387.7348472998</v>
          </cell>
          <cell r="AT206">
            <v>342318879.85554963</v>
          </cell>
          <cell r="AU206">
            <v>342319000</v>
          </cell>
        </row>
        <row r="207">
          <cell r="B207" t="str">
            <v>NC092</v>
          </cell>
          <cell r="C207" t="str">
            <v xml:space="preserve"> Dikgatlong</v>
          </cell>
          <cell r="D207">
            <v>198</v>
          </cell>
          <cell r="E207" t="str">
            <v>B3</v>
          </cell>
          <cell r="F207" t="str">
            <v>B</v>
          </cell>
          <cell r="G207">
            <v>16497.780609188216</v>
          </cell>
          <cell r="H207">
            <v>0.68260021384867986</v>
          </cell>
          <cell r="I207">
            <v>10698.319143267456</v>
          </cell>
          <cell r="K207">
            <v>35252932.799349949</v>
          </cell>
          <cell r="L207">
            <v>18983523.233079731</v>
          </cell>
          <cell r="M207">
            <v>15913552.501152741</v>
          </cell>
          <cell r="N207">
            <v>23805937.059395641</v>
          </cell>
          <cell r="O207">
            <v>93955945.59297806</v>
          </cell>
          <cell r="Q207">
            <v>1</v>
          </cell>
          <cell r="R207">
            <v>1</v>
          </cell>
          <cell r="S207">
            <v>1</v>
          </cell>
          <cell r="U207">
            <v>0</v>
          </cell>
          <cell r="V207">
            <v>0</v>
          </cell>
          <cell r="W207">
            <v>0</v>
          </cell>
          <cell r="Y207">
            <v>35252932.799349949</v>
          </cell>
          <cell r="Z207">
            <v>18983523.233079731</v>
          </cell>
          <cell r="AA207">
            <v>15913552.501152741</v>
          </cell>
          <cell r="AB207">
            <v>23805937.059395641</v>
          </cell>
          <cell r="AD207">
            <v>93955945.59297806</v>
          </cell>
          <cell r="AF207">
            <v>10263023.437322296</v>
          </cell>
          <cell r="AG207">
            <v>15</v>
          </cell>
          <cell r="AH207">
            <v>13560326.219722813</v>
          </cell>
          <cell r="AI207">
            <v>23823349.657045111</v>
          </cell>
          <cell r="AK207">
            <v>0</v>
          </cell>
          <cell r="AL207">
            <v>25506806.877777804</v>
          </cell>
          <cell r="AM207">
            <v>25506806.877777804</v>
          </cell>
          <cell r="AO207">
            <v>0.80409236455654565</v>
          </cell>
          <cell r="AQ207">
            <v>19156173.557390776</v>
          </cell>
          <cell r="AR207">
            <v>20509828.654639516</v>
          </cell>
          <cell r="AT207">
            <v>133621947.80500835</v>
          </cell>
          <cell r="AU207">
            <v>133622000</v>
          </cell>
        </row>
        <row r="208">
          <cell r="B208" t="str">
            <v>NC093</v>
          </cell>
          <cell r="C208" t="str">
            <v xml:space="preserve"> Magareng</v>
          </cell>
          <cell r="D208">
            <v>199</v>
          </cell>
          <cell r="E208" t="str">
            <v>B3</v>
          </cell>
          <cell r="F208" t="str">
            <v>B</v>
          </cell>
          <cell r="G208">
            <v>7317.8073966063102</v>
          </cell>
          <cell r="H208">
            <v>0.6740217876940382</v>
          </cell>
          <cell r="I208">
            <v>4685.743542288179</v>
          </cell>
          <cell r="K208">
            <v>15440388.345044486</v>
          </cell>
          <cell r="L208">
            <v>8314569.8130775224</v>
          </cell>
          <cell r="M208">
            <v>6969957.1370579191</v>
          </cell>
          <cell r="N208">
            <v>10426732.868067449</v>
          </cell>
          <cell r="O208">
            <v>41151648.163247377</v>
          </cell>
          <cell r="Q208">
            <v>1</v>
          </cell>
          <cell r="R208">
            <v>1</v>
          </cell>
          <cell r="S208">
            <v>1</v>
          </cell>
          <cell r="U208">
            <v>0</v>
          </cell>
          <cell r="V208">
            <v>0</v>
          </cell>
          <cell r="W208">
            <v>0</v>
          </cell>
          <cell r="Y208">
            <v>15440388.345044486</v>
          </cell>
          <cell r="Z208">
            <v>8314569.8130775224</v>
          </cell>
          <cell r="AA208">
            <v>6969957.1370579191</v>
          </cell>
          <cell r="AB208">
            <v>10426732.868067449</v>
          </cell>
          <cell r="AD208">
            <v>41151648.163247377</v>
          </cell>
          <cell r="AF208">
            <v>10263023.437322296</v>
          </cell>
          <cell r="AG208">
            <v>11</v>
          </cell>
          <cell r="AH208">
            <v>9944239.2277967297</v>
          </cell>
          <cell r="AI208">
            <v>20207262.665119026</v>
          </cell>
          <cell r="AK208">
            <v>0</v>
          </cell>
          <cell r="AL208">
            <v>11313879.391150149</v>
          </cell>
          <cell r="AM208">
            <v>11313879.391150149</v>
          </cell>
          <cell r="AO208">
            <v>0.86555704345169215</v>
          </cell>
          <cell r="AQ208">
            <v>17490538.528672185</v>
          </cell>
          <cell r="AR208">
            <v>9792807.9957729541</v>
          </cell>
          <cell r="AT208">
            <v>68434994.687692523</v>
          </cell>
          <cell r="AU208">
            <v>68435000</v>
          </cell>
        </row>
        <row r="209">
          <cell r="B209" t="str">
            <v>NC094</v>
          </cell>
          <cell r="C209" t="str">
            <v xml:space="preserve"> Phokwane</v>
          </cell>
          <cell r="D209">
            <v>200</v>
          </cell>
          <cell r="E209" t="str">
            <v>B3</v>
          </cell>
          <cell r="F209" t="str">
            <v>B</v>
          </cell>
          <cell r="G209">
            <v>20281.25071105938</v>
          </cell>
          <cell r="H209">
            <v>0.65468727203805921</v>
          </cell>
          <cell r="I209">
            <v>12613.982866466242</v>
          </cell>
          <cell r="K209">
            <v>41565397.738534182</v>
          </cell>
          <cell r="L209">
            <v>22382753.178374231</v>
          </cell>
          <cell r="M209">
            <v>18763066.973981127</v>
          </cell>
          <cell r="N209">
            <v>28068678.655596472</v>
          </cell>
          <cell r="O209">
            <v>110779896.54648602</v>
          </cell>
          <cell r="Q209">
            <v>1</v>
          </cell>
          <cell r="R209">
            <v>1</v>
          </cell>
          <cell r="S209">
            <v>1</v>
          </cell>
          <cell r="U209">
            <v>0</v>
          </cell>
          <cell r="V209">
            <v>0</v>
          </cell>
          <cell r="W209">
            <v>0</v>
          </cell>
          <cell r="Y209">
            <v>41565397.738534182</v>
          </cell>
          <cell r="Z209">
            <v>22382753.178374231</v>
          </cell>
          <cell r="AA209">
            <v>18763066.973981127</v>
          </cell>
          <cell r="AB209">
            <v>28068678.655596472</v>
          </cell>
          <cell r="AD209">
            <v>110779896.54648602</v>
          </cell>
          <cell r="AF209">
            <v>10263023.437322296</v>
          </cell>
          <cell r="AG209">
            <v>19</v>
          </cell>
          <cell r="AH209">
            <v>17176413.211648896</v>
          </cell>
          <cell r="AI209">
            <v>27439436.648971193</v>
          </cell>
          <cell r="AK209">
            <v>0</v>
          </cell>
          <cell r="AL209">
            <v>31356335.581203967</v>
          </cell>
          <cell r="AM209">
            <v>31356335.581203967</v>
          </cell>
          <cell r="AO209">
            <v>0.7410845098073976</v>
          </cell>
          <cell r="AQ209">
            <v>20334941.458393957</v>
          </cell>
          <cell r="AR209">
            <v>23237694.5835528</v>
          </cell>
          <cell r="AT209">
            <v>154352532.58843279</v>
          </cell>
          <cell r="AU209">
            <v>154353000</v>
          </cell>
        </row>
        <row r="210">
          <cell r="B210" t="str">
            <v>DC9</v>
          </cell>
          <cell r="C210" t="str">
            <v xml:space="preserve"> Frances Baard District Municipality</v>
          </cell>
          <cell r="D210">
            <v>201</v>
          </cell>
          <cell r="E210" t="str">
            <v>C1</v>
          </cell>
          <cell r="F210" t="str">
            <v>C</v>
          </cell>
          <cell r="G210">
            <v>123672.78300703142</v>
          </cell>
          <cell r="H210">
            <v>0</v>
          </cell>
          <cell r="I210">
            <v>0</v>
          </cell>
          <cell r="K210">
            <v>0</v>
          </cell>
          <cell r="L210">
            <v>0</v>
          </cell>
          <cell r="M210">
            <v>0</v>
          </cell>
          <cell r="N210">
            <v>0</v>
          </cell>
          <cell r="O210">
            <v>0</v>
          </cell>
          <cell r="Q210">
            <v>0</v>
          </cell>
          <cell r="R210">
            <v>0</v>
          </cell>
          <cell r="S210">
            <v>0</v>
          </cell>
          <cell r="U210">
            <v>0</v>
          </cell>
          <cell r="V210">
            <v>0</v>
          </cell>
          <cell r="W210">
            <v>0</v>
          </cell>
          <cell r="Y210">
            <v>0</v>
          </cell>
          <cell r="Z210">
            <v>0</v>
          </cell>
          <cell r="AA210">
            <v>0</v>
          </cell>
          <cell r="AB210">
            <v>0</v>
          </cell>
          <cell r="AD210">
            <v>0</v>
          </cell>
          <cell r="AF210">
            <v>10263023.437322296</v>
          </cell>
          <cell r="AG210">
            <v>29</v>
          </cell>
          <cell r="AH210">
            <v>26216630.691464104</v>
          </cell>
          <cell r="AI210">
            <v>36479654.1287864</v>
          </cell>
          <cell r="AK210">
            <v>21323512.065408643</v>
          </cell>
          <cell r="AL210">
            <v>0</v>
          </cell>
          <cell r="AM210">
            <v>21323512.065408643</v>
          </cell>
          <cell r="AO210">
            <v>0.24127770390890213</v>
          </cell>
          <cell r="AQ210">
            <v>8801727.187584484</v>
          </cell>
          <cell r="AR210">
            <v>5144888.0304155685</v>
          </cell>
          <cell r="AT210">
            <v>13946615.218000052</v>
          </cell>
          <cell r="AU210">
            <v>13947000</v>
          </cell>
        </row>
        <row r="211">
          <cell r="B211" t="str">
            <v>NC451</v>
          </cell>
          <cell r="C211" t="str">
            <v xml:space="preserve"> Joe Morolong</v>
          </cell>
          <cell r="D211">
            <v>202</v>
          </cell>
          <cell r="E211" t="str">
            <v>B4</v>
          </cell>
          <cell r="F211" t="str">
            <v>B</v>
          </cell>
          <cell r="G211">
            <v>24283.964935373097</v>
          </cell>
          <cell r="H211">
            <v>0.75923338295008125</v>
          </cell>
          <cell r="I211">
            <v>17515.337006858244</v>
          </cell>
          <cell r="K211">
            <v>57716262.731731854</v>
          </cell>
          <cell r="L211">
            <v>31079911.017064914</v>
          </cell>
          <cell r="M211">
            <v>26053740.900918081</v>
          </cell>
          <cell r="N211">
            <v>38975188.978333369</v>
          </cell>
          <cell r="O211">
            <v>153825103.62804821</v>
          </cell>
          <cell r="Q211">
            <v>1</v>
          </cell>
          <cell r="R211">
            <v>1</v>
          </cell>
          <cell r="S211">
            <v>0</v>
          </cell>
          <cell r="U211">
            <v>0</v>
          </cell>
          <cell r="V211">
            <v>0</v>
          </cell>
          <cell r="W211">
            <v>-26053740.900918081</v>
          </cell>
          <cell r="Y211">
            <v>57716262.731731854</v>
          </cell>
          <cell r="Z211">
            <v>31079911.017064914</v>
          </cell>
          <cell r="AA211">
            <v>0</v>
          </cell>
          <cell r="AB211">
            <v>38975188.978333369</v>
          </cell>
          <cell r="AD211">
            <v>127771362.72713013</v>
          </cell>
          <cell r="AF211">
            <v>10263023.437322296</v>
          </cell>
          <cell r="AG211">
            <v>29</v>
          </cell>
          <cell r="AH211">
            <v>26216630.691464104</v>
          </cell>
          <cell r="AI211">
            <v>36479654.1287864</v>
          </cell>
          <cell r="AK211">
            <v>0</v>
          </cell>
          <cell r="AL211">
            <v>37544832.150836065</v>
          </cell>
          <cell r="AM211">
            <v>37544832.150836065</v>
          </cell>
          <cell r="AO211">
            <v>1</v>
          </cell>
          <cell r="AQ211">
            <v>36479654.1287864</v>
          </cell>
          <cell r="AR211">
            <v>37544832.150836065</v>
          </cell>
          <cell r="AT211">
            <v>201795849.00675261</v>
          </cell>
          <cell r="AU211">
            <v>201796000</v>
          </cell>
        </row>
        <row r="212">
          <cell r="B212" t="str">
            <v>NC452</v>
          </cell>
          <cell r="C212" t="str">
            <v xml:space="preserve"> Ga-Segonyana</v>
          </cell>
          <cell r="D212">
            <v>203</v>
          </cell>
          <cell r="E212" t="str">
            <v>B3</v>
          </cell>
          <cell r="F212" t="str">
            <v>B</v>
          </cell>
          <cell r="G212">
            <v>39810.278193289567</v>
          </cell>
          <cell r="H212">
            <v>0.58910722985969755</v>
          </cell>
          <cell r="I212">
            <v>22279.896571073103</v>
          </cell>
          <cell r="K212">
            <v>73416364.39129658</v>
          </cell>
          <cell r="L212">
            <v>39534335.115974389</v>
          </cell>
          <cell r="M212">
            <v>33140935.417611614</v>
          </cell>
          <cell r="N212">
            <v>49577303.533199646</v>
          </cell>
          <cell r="O212">
            <v>195668938.45808223</v>
          </cell>
          <cell r="Q212">
            <v>1</v>
          </cell>
          <cell r="R212">
            <v>1</v>
          </cell>
          <cell r="S212">
            <v>1</v>
          </cell>
          <cell r="U212">
            <v>0</v>
          </cell>
          <cell r="V212">
            <v>0</v>
          </cell>
          <cell r="W212">
            <v>0</v>
          </cell>
          <cell r="Y212">
            <v>73416364.39129658</v>
          </cell>
          <cell r="Z212">
            <v>39534335.115974389</v>
          </cell>
          <cell r="AA212">
            <v>33140935.417611614</v>
          </cell>
          <cell r="AB212">
            <v>49577303.533199646</v>
          </cell>
          <cell r="AD212">
            <v>195668938.45808223</v>
          </cell>
          <cell r="AF212">
            <v>10263023.437322296</v>
          </cell>
          <cell r="AG212">
            <v>29</v>
          </cell>
          <cell r="AH212">
            <v>26216630.691464104</v>
          </cell>
          <cell r="AI212">
            <v>36479654.1287864</v>
          </cell>
          <cell r="AK212">
            <v>0</v>
          </cell>
          <cell r="AL212">
            <v>61549677.600956477</v>
          </cell>
          <cell r="AM212">
            <v>61549677.600956477</v>
          </cell>
          <cell r="AO212">
            <v>0.72322846395256302</v>
          </cell>
          <cell r="AQ212">
            <v>26383124.221082963</v>
          </cell>
          <cell r="AR212">
            <v>44514478.788115226</v>
          </cell>
          <cell r="AT212">
            <v>266566541.46728042</v>
          </cell>
          <cell r="AU212">
            <v>266567000</v>
          </cell>
        </row>
        <row r="213">
          <cell r="B213" t="str">
            <v>NC453</v>
          </cell>
          <cell r="C213" t="str">
            <v xml:space="preserve"> Gamagara</v>
          </cell>
          <cell r="D213">
            <v>204</v>
          </cell>
          <cell r="E213" t="str">
            <v>B3</v>
          </cell>
          <cell r="F213" t="str">
            <v>B</v>
          </cell>
          <cell r="G213">
            <v>22206.094161547175</v>
          </cell>
          <cell r="H213">
            <v>0.41428655571822171</v>
          </cell>
          <cell r="I213">
            <v>8739.7019528347955</v>
          </cell>
          <cell r="K213">
            <v>28798928.271224979</v>
          </cell>
          <cell r="L213">
            <v>15508074.946169503</v>
          </cell>
          <cell r="M213">
            <v>13000145.537664924</v>
          </cell>
          <cell r="N213">
            <v>19447615.25814027</v>
          </cell>
          <cell r="O213">
            <v>76754764.013199672</v>
          </cell>
          <cell r="Q213">
            <v>1</v>
          </cell>
          <cell r="R213">
            <v>1</v>
          </cell>
          <cell r="S213">
            <v>1</v>
          </cell>
          <cell r="U213">
            <v>0</v>
          </cell>
          <cell r="V213">
            <v>0</v>
          </cell>
          <cell r="W213">
            <v>0</v>
          </cell>
          <cell r="Y213">
            <v>28798928.271224979</v>
          </cell>
          <cell r="Z213">
            <v>15508074.946169503</v>
          </cell>
          <cell r="AA213">
            <v>13000145.537664924</v>
          </cell>
          <cell r="AB213">
            <v>19447615.25814027</v>
          </cell>
          <cell r="AD213">
            <v>76754764.013199672</v>
          </cell>
          <cell r="AF213">
            <v>10263023.437322296</v>
          </cell>
          <cell r="AG213">
            <v>15</v>
          </cell>
          <cell r="AH213">
            <v>13560326.219722813</v>
          </cell>
          <cell r="AI213">
            <v>23823349.657045111</v>
          </cell>
          <cell r="AK213">
            <v>0</v>
          </cell>
          <cell r="AL213">
            <v>34332288.003204532</v>
          </cell>
          <cell r="AM213">
            <v>34332288.003204532</v>
          </cell>
          <cell r="AO213">
            <v>0</v>
          </cell>
          <cell r="AQ213">
            <v>0</v>
          </cell>
          <cell r="AR213">
            <v>0</v>
          </cell>
          <cell r="AT213">
            <v>76754764.013199672</v>
          </cell>
          <cell r="AU213">
            <v>76755000</v>
          </cell>
        </row>
        <row r="214">
          <cell r="B214" t="str">
            <v>DC45</v>
          </cell>
          <cell r="C214" t="str">
            <v xml:space="preserve"> John Taolo Gaetsewe District Municipality</v>
          </cell>
          <cell r="D214">
            <v>205</v>
          </cell>
          <cell r="E214" t="str">
            <v>C1</v>
          </cell>
          <cell r="F214" t="str">
            <v>C</v>
          </cell>
          <cell r="G214">
            <v>86300.337290209834</v>
          </cell>
          <cell r="H214">
            <v>0</v>
          </cell>
          <cell r="I214">
            <v>0</v>
          </cell>
          <cell r="K214">
            <v>0</v>
          </cell>
          <cell r="L214">
            <v>0</v>
          </cell>
          <cell r="M214">
            <v>0</v>
          </cell>
          <cell r="N214">
            <v>0</v>
          </cell>
          <cell r="O214">
            <v>0</v>
          </cell>
          <cell r="Q214">
            <v>0</v>
          </cell>
          <cell r="R214">
            <v>0</v>
          </cell>
          <cell r="S214">
            <v>1</v>
          </cell>
          <cell r="U214">
            <v>0</v>
          </cell>
          <cell r="V214">
            <v>0</v>
          </cell>
          <cell r="W214">
            <v>-26053740.900918081</v>
          </cell>
          <cell r="Y214">
            <v>0</v>
          </cell>
          <cell r="Z214">
            <v>0</v>
          </cell>
          <cell r="AA214">
            <v>26053740.900918081</v>
          </cell>
          <cell r="AB214">
            <v>0</v>
          </cell>
          <cell r="AD214">
            <v>26053740.900918081</v>
          </cell>
          <cell r="AF214">
            <v>10263023.437322296</v>
          </cell>
          <cell r="AG214">
            <v>23</v>
          </cell>
          <cell r="AH214">
            <v>20792500.203574978</v>
          </cell>
          <cell r="AI214">
            <v>31055523.640897274</v>
          </cell>
          <cell r="AK214">
            <v>14879800.055538483</v>
          </cell>
          <cell r="AL214">
            <v>0</v>
          </cell>
          <cell r="AM214">
            <v>14879800.055538483</v>
          </cell>
          <cell r="AO214">
            <v>0.50492715992558834</v>
          </cell>
          <cell r="AQ214">
            <v>15680777.352000227</v>
          </cell>
          <cell r="AR214">
            <v>7513215.1823036578</v>
          </cell>
          <cell r="AT214">
            <v>49247733.43522197</v>
          </cell>
          <cell r="AU214">
            <v>49248000</v>
          </cell>
        </row>
        <row r="215">
          <cell r="G215">
            <v>0</v>
          </cell>
        </row>
        <row r="216">
          <cell r="B216" t="str">
            <v>NW371</v>
          </cell>
          <cell r="C216" t="str">
            <v xml:space="preserve"> Moretele</v>
          </cell>
          <cell r="D216">
            <v>206</v>
          </cell>
          <cell r="E216" t="str">
            <v>B4</v>
          </cell>
          <cell r="F216" t="str">
            <v>B</v>
          </cell>
          <cell r="G216">
            <v>58755.970047508737</v>
          </cell>
          <cell r="H216">
            <v>0.72930432865989303</v>
          </cell>
          <cell r="I216">
            <v>40708.434125746186</v>
          </cell>
          <cell r="K216">
            <v>134141791.19014317</v>
          </cell>
          <cell r="L216">
            <v>72234665.526380509</v>
          </cell>
          <cell r="M216">
            <v>60553045.298471577</v>
          </cell>
          <cell r="N216">
            <v>90584549.554584175</v>
          </cell>
          <cell r="O216">
            <v>357514051.56957942</v>
          </cell>
          <cell r="Q216">
            <v>1</v>
          </cell>
          <cell r="R216">
            <v>1</v>
          </cell>
          <cell r="S216">
            <v>1</v>
          </cell>
          <cell r="U216">
            <v>0</v>
          </cell>
          <cell r="V216">
            <v>0</v>
          </cell>
          <cell r="W216">
            <v>0</v>
          </cell>
          <cell r="Y216">
            <v>134141791.19014317</v>
          </cell>
          <cell r="Z216">
            <v>72234665.526380509</v>
          </cell>
          <cell r="AA216">
            <v>60553045.298471577</v>
          </cell>
          <cell r="AB216">
            <v>90584549.554584175</v>
          </cell>
          <cell r="AD216">
            <v>357514051.56957942</v>
          </cell>
          <cell r="AF216">
            <v>10263023.437322296</v>
          </cell>
          <cell r="AG216">
            <v>52</v>
          </cell>
          <cell r="AH216">
            <v>47009130.895039082</v>
          </cell>
          <cell r="AI216">
            <v>57272154.332361378</v>
          </cell>
          <cell r="AK216">
            <v>0</v>
          </cell>
          <cell r="AL216">
            <v>90841138.964087963</v>
          </cell>
          <cell r="AM216">
            <v>90841138.964087963</v>
          </cell>
          <cell r="AO216">
            <v>1</v>
          </cell>
          <cell r="AQ216">
            <v>57272154.332361378</v>
          </cell>
          <cell r="AR216">
            <v>90841138.964087963</v>
          </cell>
          <cell r="AT216">
            <v>505627344.86602879</v>
          </cell>
          <cell r="AU216">
            <v>505627000</v>
          </cell>
        </row>
        <row r="217">
          <cell r="B217" t="str">
            <v>NW372</v>
          </cell>
          <cell r="C217" t="str">
            <v xml:space="preserve"> Madibeng</v>
          </cell>
          <cell r="D217">
            <v>207</v>
          </cell>
          <cell r="E217" t="str">
            <v>B1</v>
          </cell>
          <cell r="F217" t="str">
            <v>B</v>
          </cell>
          <cell r="G217">
            <v>240088.81920842346</v>
          </cell>
          <cell r="H217">
            <v>0.58588176912542123</v>
          </cell>
          <cell r="I217">
            <v>133630.47903781134</v>
          </cell>
          <cell r="K217">
            <v>440337050.55709559</v>
          </cell>
          <cell r="L217">
            <v>237119239.9002493</v>
          </cell>
          <cell r="M217">
            <v>198772874.07906958</v>
          </cell>
          <cell r="N217">
            <v>297355007.88392365</v>
          </cell>
          <cell r="O217">
            <v>1173584172.4203382</v>
          </cell>
          <cell r="Q217">
            <v>1</v>
          </cell>
          <cell r="R217">
            <v>1</v>
          </cell>
          <cell r="S217">
            <v>1</v>
          </cell>
          <cell r="U217">
            <v>0</v>
          </cell>
          <cell r="V217">
            <v>0</v>
          </cell>
          <cell r="W217">
            <v>0</v>
          </cell>
          <cell r="Y217">
            <v>440337050.55709559</v>
          </cell>
          <cell r="Z217">
            <v>237119239.9002493</v>
          </cell>
          <cell r="AA217">
            <v>198772874.07906958</v>
          </cell>
          <cell r="AB217">
            <v>297355007.88392365</v>
          </cell>
          <cell r="AD217">
            <v>1173584172.4203382</v>
          </cell>
          <cell r="AF217">
            <v>10263023.437322296</v>
          </cell>
          <cell r="AG217">
            <v>82</v>
          </cell>
          <cell r="AH217">
            <v>74129783.334484711</v>
          </cell>
          <cell r="AI217">
            <v>84392806.771807015</v>
          </cell>
          <cell r="AK217">
            <v>0</v>
          </cell>
          <cell r="AL217">
            <v>371195331.67099726</v>
          </cell>
          <cell r="AM217">
            <v>371195331.67099726</v>
          </cell>
          <cell r="AO217">
            <v>0.32483473288525477</v>
          </cell>
          <cell r="AQ217">
            <v>27413714.845156852</v>
          </cell>
          <cell r="AR217">
            <v>120577136.41160195</v>
          </cell>
          <cell r="AT217">
            <v>1321575023.6770968</v>
          </cell>
          <cell r="AU217">
            <v>1321575000</v>
          </cell>
        </row>
        <row r="218">
          <cell r="B218" t="str">
            <v>NW373</v>
          </cell>
          <cell r="C218" t="str">
            <v xml:space="preserve"> Rustenburg</v>
          </cell>
          <cell r="D218">
            <v>208</v>
          </cell>
          <cell r="E218" t="str">
            <v>B1</v>
          </cell>
          <cell r="F218" t="str">
            <v>B</v>
          </cell>
          <cell r="G218">
            <v>339412.2410051091</v>
          </cell>
          <cell r="H218">
            <v>0.49824304647916101</v>
          </cell>
          <cell r="I218">
            <v>160654.29952216952</v>
          </cell>
          <cell r="K218">
            <v>529385518.33591461</v>
          </cell>
          <cell r="L218">
            <v>285071382.39491677</v>
          </cell>
          <cell r="M218">
            <v>238970308.86303672</v>
          </cell>
          <cell r="N218">
            <v>357488507.44959038</v>
          </cell>
          <cell r="O218">
            <v>1410915717.0434585</v>
          </cell>
          <cell r="Q218">
            <v>1</v>
          </cell>
          <cell r="R218">
            <v>1</v>
          </cell>
          <cell r="S218">
            <v>1</v>
          </cell>
          <cell r="U218">
            <v>0</v>
          </cell>
          <cell r="V218">
            <v>0</v>
          </cell>
          <cell r="W218">
            <v>0</v>
          </cell>
          <cell r="Y218">
            <v>529385518.33591461</v>
          </cell>
          <cell r="Z218">
            <v>285071382.39491677</v>
          </cell>
          <cell r="AA218">
            <v>238970308.86303672</v>
          </cell>
          <cell r="AB218">
            <v>357488507.44959038</v>
          </cell>
          <cell r="AD218">
            <v>1410915717.0434585</v>
          </cell>
          <cell r="AF218">
            <v>10263023.437322296</v>
          </cell>
          <cell r="AG218">
            <v>90</v>
          </cell>
          <cell r="AH218">
            <v>81361957.318336874</v>
          </cell>
          <cell r="AI218">
            <v>91624980.755659163</v>
          </cell>
          <cell r="AK218">
            <v>0</v>
          </cell>
          <cell r="AL218">
            <v>524756795.37461632</v>
          </cell>
          <cell r="AM218">
            <v>524756795.37461632</v>
          </cell>
          <cell r="AO218">
            <v>0</v>
          </cell>
          <cell r="AQ218">
            <v>0</v>
          </cell>
          <cell r="AR218">
            <v>0</v>
          </cell>
          <cell r="AT218">
            <v>1410915717.0434585</v>
          </cell>
          <cell r="AU218">
            <v>1410916000</v>
          </cell>
        </row>
        <row r="219">
          <cell r="B219" t="str">
            <v>NW374</v>
          </cell>
          <cell r="C219" t="str">
            <v xml:space="preserve"> Kgetlengrivier</v>
          </cell>
          <cell r="D219">
            <v>209</v>
          </cell>
          <cell r="E219" t="str">
            <v>B3</v>
          </cell>
          <cell r="F219" t="str">
            <v>B</v>
          </cell>
          <cell r="G219">
            <v>22518.847388264207</v>
          </cell>
          <cell r="H219">
            <v>0.68829638660251358</v>
          </cell>
          <cell r="I219">
            <v>14724.659223405917</v>
          </cell>
          <cell r="K219">
            <v>48520465.238011092</v>
          </cell>
          <cell r="L219">
            <v>26128021.301609419</v>
          </cell>
          <cell r="M219">
            <v>21902659.144423977</v>
          </cell>
          <cell r="N219">
            <v>32765363.044347491</v>
          </cell>
          <cell r="O219">
            <v>129316508.72839199</v>
          </cell>
          <cell r="Q219">
            <v>1</v>
          </cell>
          <cell r="R219">
            <v>1</v>
          </cell>
          <cell r="S219">
            <v>1</v>
          </cell>
          <cell r="U219">
            <v>0</v>
          </cell>
          <cell r="V219">
            <v>0</v>
          </cell>
          <cell r="W219">
            <v>0</v>
          </cell>
          <cell r="Y219">
            <v>48520465.238011092</v>
          </cell>
          <cell r="Z219">
            <v>26128021.301609419</v>
          </cell>
          <cell r="AA219">
            <v>21902659.144423977</v>
          </cell>
          <cell r="AB219">
            <v>32765363.044347491</v>
          </cell>
          <cell r="AD219">
            <v>129316508.72839199</v>
          </cell>
          <cell r="AF219">
            <v>10263023.437322296</v>
          </cell>
          <cell r="AG219">
            <v>13</v>
          </cell>
          <cell r="AH219">
            <v>11752282.72375977</v>
          </cell>
          <cell r="AI219">
            <v>22015306.161082067</v>
          </cell>
          <cell r="AK219">
            <v>0</v>
          </cell>
          <cell r="AL219">
            <v>34815827.96189633</v>
          </cell>
          <cell r="AM219">
            <v>34815827.96189633</v>
          </cell>
          <cell r="AO219">
            <v>0.48015060459172765</v>
          </cell>
          <cell r="AQ219">
            <v>10570662.56351554</v>
          </cell>
          <cell r="AR219">
            <v>16716840.8452661</v>
          </cell>
          <cell r="AT219">
            <v>156604012.13717362</v>
          </cell>
          <cell r="AU219">
            <v>156604000</v>
          </cell>
        </row>
        <row r="220">
          <cell r="B220" t="str">
            <v>NW375</v>
          </cell>
          <cell r="C220" t="str">
            <v xml:space="preserve"> Moses Kotane</v>
          </cell>
          <cell r="D220">
            <v>210</v>
          </cell>
          <cell r="E220" t="str">
            <v>B4</v>
          </cell>
          <cell r="F220" t="str">
            <v>B</v>
          </cell>
          <cell r="G220">
            <v>86135.860956713572</v>
          </cell>
          <cell r="H220">
            <v>0.66287692270431786</v>
          </cell>
          <cell r="I220">
            <v>54242.600723199626</v>
          </cell>
          <cell r="K220">
            <v>178739363.8710337</v>
          </cell>
          <cell r="L220">
            <v>96250229.336216465</v>
          </cell>
          <cell r="M220">
            <v>80684868.608627871</v>
          </cell>
          <cell r="N220">
            <v>120700824.25677517</v>
          </cell>
          <cell r="O220">
            <v>476375286.07265317</v>
          </cell>
          <cell r="Q220">
            <v>1</v>
          </cell>
          <cell r="R220">
            <v>1</v>
          </cell>
          <cell r="S220">
            <v>1</v>
          </cell>
          <cell r="U220">
            <v>0</v>
          </cell>
          <cell r="V220">
            <v>0</v>
          </cell>
          <cell r="W220">
            <v>0</v>
          </cell>
          <cell r="Y220">
            <v>178739363.8710337</v>
          </cell>
          <cell r="Z220">
            <v>96250229.336216465</v>
          </cell>
          <cell r="AA220">
            <v>80684868.608627871</v>
          </cell>
          <cell r="AB220">
            <v>120700824.25677517</v>
          </cell>
          <cell r="AD220">
            <v>476375286.07265317</v>
          </cell>
          <cell r="AF220">
            <v>10263023.437322296</v>
          </cell>
          <cell r="AG220">
            <v>69</v>
          </cell>
          <cell r="AH220">
            <v>62377500.610724941</v>
          </cell>
          <cell r="AI220">
            <v>72640524.048047245</v>
          </cell>
          <cell r="AK220">
            <v>0</v>
          </cell>
          <cell r="AL220">
            <v>133172505.00048451</v>
          </cell>
          <cell r="AM220">
            <v>133172505.00048451</v>
          </cell>
          <cell r="AO220">
            <v>0.84574320068475717</v>
          </cell>
          <cell r="AQ220">
            <v>61435229.307813548</v>
          </cell>
          <cell r="AR220">
            <v>112629740.6223166</v>
          </cell>
          <cell r="AT220">
            <v>650440256.0027833</v>
          </cell>
          <cell r="AU220">
            <v>650440000</v>
          </cell>
        </row>
        <row r="221">
          <cell r="B221" t="str">
            <v>DC37</v>
          </cell>
          <cell r="C221" t="str">
            <v xml:space="preserve"> Bojanala Platinum District Municipality</v>
          </cell>
          <cell r="D221">
            <v>211</v>
          </cell>
          <cell r="E221" t="str">
            <v>C1</v>
          </cell>
          <cell r="F221" t="str">
            <v>C</v>
          </cell>
          <cell r="G221">
            <v>746911.73860601918</v>
          </cell>
          <cell r="H221">
            <v>0</v>
          </cell>
          <cell r="I221">
            <v>0</v>
          </cell>
          <cell r="K221">
            <v>0</v>
          </cell>
          <cell r="L221">
            <v>0</v>
          </cell>
          <cell r="M221">
            <v>0</v>
          </cell>
          <cell r="N221">
            <v>0</v>
          </cell>
          <cell r="O221">
            <v>0</v>
          </cell>
          <cell r="Q221">
            <v>0</v>
          </cell>
          <cell r="R221">
            <v>0</v>
          </cell>
          <cell r="S221">
            <v>0</v>
          </cell>
          <cell r="U221">
            <v>0</v>
          </cell>
          <cell r="V221">
            <v>0</v>
          </cell>
          <cell r="W221">
            <v>0</v>
          </cell>
          <cell r="Y221">
            <v>0</v>
          </cell>
          <cell r="Z221">
            <v>0</v>
          </cell>
          <cell r="AA221">
            <v>0</v>
          </cell>
          <cell r="AB221">
            <v>0</v>
          </cell>
          <cell r="AD221">
            <v>0</v>
          </cell>
          <cell r="AF221">
            <v>10263023.437322296</v>
          </cell>
          <cell r="AG221">
            <v>70</v>
          </cell>
          <cell r="AH221">
            <v>63281522.358706459</v>
          </cell>
          <cell r="AI221">
            <v>73544545.796028763</v>
          </cell>
          <cell r="AK221">
            <v>128781621.00593531</v>
          </cell>
          <cell r="AL221">
            <v>0</v>
          </cell>
          <cell r="AM221">
            <v>128781621.00593531</v>
          </cell>
          <cell r="AO221">
            <v>0.59240781759277561</v>
          </cell>
          <cell r="AQ221">
            <v>43568363.87087734</v>
          </cell>
          <cell r="AR221">
            <v>76291239.04618609</v>
          </cell>
          <cell r="AT221">
            <v>119859602.91706343</v>
          </cell>
          <cell r="AU221">
            <v>119860000</v>
          </cell>
        </row>
        <row r="222">
          <cell r="B222" t="str">
            <v>NW381</v>
          </cell>
          <cell r="C222" t="str">
            <v xml:space="preserve"> Ratlou</v>
          </cell>
          <cell r="D222">
            <v>212</v>
          </cell>
          <cell r="E222" t="str">
            <v>B4</v>
          </cell>
          <cell r="F222" t="str">
            <v>B</v>
          </cell>
          <cell r="G222">
            <v>30749.422198538745</v>
          </cell>
          <cell r="H222">
            <v>0.79627571953420828</v>
          </cell>
          <cell r="I222">
            <v>23260.767372082464</v>
          </cell>
          <cell r="K222">
            <v>76648514.411291838</v>
          </cell>
          <cell r="L222">
            <v>41274831.29955747</v>
          </cell>
          <cell r="M222">
            <v>34599962.651673257</v>
          </cell>
          <cell r="N222">
            <v>51759940.659604922</v>
          </cell>
          <cell r="O222">
            <v>204283249.02212751</v>
          </cell>
          <cell r="Q222">
            <v>0</v>
          </cell>
          <cell r="R222">
            <v>0</v>
          </cell>
          <cell r="S222">
            <v>1</v>
          </cell>
          <cell r="U222">
            <v>-76648514.411291838</v>
          </cell>
          <cell r="V222">
            <v>-41274831.29955747</v>
          </cell>
          <cell r="W222">
            <v>0</v>
          </cell>
          <cell r="Y222">
            <v>0</v>
          </cell>
          <cell r="Z222">
            <v>0</v>
          </cell>
          <cell r="AA222">
            <v>34599962.651673257</v>
          </cell>
          <cell r="AB222">
            <v>51759940.659604922</v>
          </cell>
          <cell r="AD222">
            <v>86359903.311278179</v>
          </cell>
          <cell r="AF222">
            <v>10263023.437322296</v>
          </cell>
          <cell r="AG222">
            <v>27</v>
          </cell>
          <cell r="AH222">
            <v>24408587.195501063</v>
          </cell>
          <cell r="AI222">
            <v>34671610.632823363</v>
          </cell>
          <cell r="AK222">
            <v>0</v>
          </cell>
          <cell r="AL222">
            <v>47540914.272103079</v>
          </cell>
          <cell r="AM222">
            <v>47540914.272103079</v>
          </cell>
          <cell r="AO222">
            <v>1</v>
          </cell>
          <cell r="AQ222">
            <v>34671610.632823363</v>
          </cell>
          <cell r="AR222">
            <v>47540914.272103079</v>
          </cell>
          <cell r="AT222">
            <v>168572428.21620464</v>
          </cell>
          <cell r="AU222">
            <v>168572000</v>
          </cell>
        </row>
        <row r="223">
          <cell r="B223" t="str">
            <v>NW382</v>
          </cell>
          <cell r="C223" t="str">
            <v xml:space="preserve"> Tswaing</v>
          </cell>
          <cell r="D223">
            <v>213</v>
          </cell>
          <cell r="E223" t="str">
            <v>B3</v>
          </cell>
          <cell r="F223" t="str">
            <v>B</v>
          </cell>
          <cell r="G223">
            <v>38620.083207088035</v>
          </cell>
          <cell r="H223">
            <v>0.70639485208386099</v>
          </cell>
          <cell r="I223">
            <v>25916.976566310488</v>
          </cell>
          <cell r="K223">
            <v>85401213.126964748</v>
          </cell>
          <cell r="L223">
            <v>45988114.599044755</v>
          </cell>
          <cell r="M223">
            <v>38551024.860636517</v>
          </cell>
          <cell r="N223">
            <v>57670546.619997665</v>
          </cell>
          <cell r="O223">
            <v>227610899.2066437</v>
          </cell>
          <cell r="Q223">
            <v>0</v>
          </cell>
          <cell r="R223">
            <v>0</v>
          </cell>
          <cell r="S223">
            <v>1</v>
          </cell>
          <cell r="U223">
            <v>-85401213.126964748</v>
          </cell>
          <cell r="V223">
            <v>-45988114.599044755</v>
          </cell>
          <cell r="W223">
            <v>0</v>
          </cell>
          <cell r="Y223">
            <v>0</v>
          </cell>
          <cell r="Z223">
            <v>0</v>
          </cell>
          <cell r="AA223">
            <v>38551024.860636517</v>
          </cell>
          <cell r="AB223">
            <v>57670546.619997665</v>
          </cell>
          <cell r="AD223">
            <v>96221571.480634183</v>
          </cell>
          <cell r="AF223">
            <v>10263023.437322296</v>
          </cell>
          <cell r="AG223">
            <v>28</v>
          </cell>
          <cell r="AH223">
            <v>25312608.943482585</v>
          </cell>
          <cell r="AI223">
            <v>35575632.380804881</v>
          </cell>
          <cell r="AK223">
            <v>0</v>
          </cell>
          <cell r="AL223">
            <v>59709546.835547075</v>
          </cell>
          <cell r="AM223">
            <v>59709546.835547075</v>
          </cell>
          <cell r="AO223">
            <v>0.70112877187083411</v>
          </cell>
          <cell r="AQ223">
            <v>24943099.439682003</v>
          </cell>
          <cell r="AR223">
            <v>41864081.241771169</v>
          </cell>
          <cell r="AT223">
            <v>163028752.16208735</v>
          </cell>
          <cell r="AU223">
            <v>163029000</v>
          </cell>
        </row>
        <row r="224">
          <cell r="B224" t="str">
            <v>NW383</v>
          </cell>
          <cell r="C224" t="str">
            <v xml:space="preserve"> Mafikeng</v>
          </cell>
          <cell r="D224">
            <v>214</v>
          </cell>
          <cell r="E224" t="str">
            <v>B2</v>
          </cell>
          <cell r="F224" t="str">
            <v>B</v>
          </cell>
          <cell r="G224">
            <v>118030.86862607628</v>
          </cell>
          <cell r="H224">
            <v>0.63178174291685629</v>
          </cell>
          <cell r="I224">
            <v>70841.260503644313</v>
          </cell>
          <cell r="K224">
            <v>233435006.23907149</v>
          </cell>
          <cell r="L224">
            <v>125703551.80307834</v>
          </cell>
          <cell r="M224">
            <v>105375069.03428136</v>
          </cell>
          <cell r="N224">
            <v>157636219.87471741</v>
          </cell>
          <cell r="O224">
            <v>622149846.95114863</v>
          </cell>
          <cell r="Q224">
            <v>0</v>
          </cell>
          <cell r="R224">
            <v>0</v>
          </cell>
          <cell r="S224">
            <v>1</v>
          </cell>
          <cell r="U224">
            <v>-233435006.23907149</v>
          </cell>
          <cell r="V224">
            <v>-125703551.80307834</v>
          </cell>
          <cell r="W224">
            <v>0</v>
          </cell>
          <cell r="Y224">
            <v>0</v>
          </cell>
          <cell r="Z224">
            <v>0</v>
          </cell>
          <cell r="AA224">
            <v>105375069.03428136</v>
          </cell>
          <cell r="AB224">
            <v>157636219.87471741</v>
          </cell>
          <cell r="AD224">
            <v>263011288.90899879</v>
          </cell>
          <cell r="AF224">
            <v>10263023.437322296</v>
          </cell>
          <cell r="AG224">
            <v>70</v>
          </cell>
          <cell r="AH224">
            <v>63281522.358706459</v>
          </cell>
          <cell r="AI224">
            <v>73544545.796028763</v>
          </cell>
          <cell r="AK224">
            <v>0</v>
          </cell>
          <cell r="AL224">
            <v>182484580.37955621</v>
          </cell>
          <cell r="AM224">
            <v>182484580.37955621</v>
          </cell>
          <cell r="AO224">
            <v>0.56175264896251664</v>
          </cell>
          <cell r="AQ224">
            <v>41313843.417664275</v>
          </cell>
          <cell r="AR224">
            <v>102511196.42302899</v>
          </cell>
          <cell r="AT224">
            <v>406836328.74969208</v>
          </cell>
          <cell r="AU224">
            <v>406836000</v>
          </cell>
        </row>
        <row r="225">
          <cell r="B225" t="str">
            <v>NW384</v>
          </cell>
          <cell r="C225" t="str">
            <v xml:space="preserve"> Ditsobotla</v>
          </cell>
          <cell r="D225">
            <v>215</v>
          </cell>
          <cell r="E225" t="str">
            <v>B3</v>
          </cell>
          <cell r="F225" t="str">
            <v>B</v>
          </cell>
          <cell r="G225">
            <v>60889.874826231615</v>
          </cell>
          <cell r="H225">
            <v>0.64793446826831169</v>
          </cell>
          <cell r="I225">
            <v>37480.016235035517</v>
          </cell>
          <cell r="K225">
            <v>123503559.3870599</v>
          </cell>
          <cell r="L225">
            <v>66506032.344506845</v>
          </cell>
          <cell r="M225">
            <v>55750833.202208191</v>
          </cell>
          <cell r="N225">
            <v>83400662.807659924</v>
          </cell>
          <cell r="O225">
            <v>329161087.74143481</v>
          </cell>
          <cell r="Q225">
            <v>0</v>
          </cell>
          <cell r="R225">
            <v>0</v>
          </cell>
          <cell r="S225">
            <v>1</v>
          </cell>
          <cell r="U225">
            <v>-123503559.3870599</v>
          </cell>
          <cell r="V225">
            <v>-66506032.344506845</v>
          </cell>
          <cell r="W225">
            <v>0</v>
          </cell>
          <cell r="Y225">
            <v>0</v>
          </cell>
          <cell r="Z225">
            <v>0</v>
          </cell>
          <cell r="AA225">
            <v>55750833.202208191</v>
          </cell>
          <cell r="AB225">
            <v>83400662.807659924</v>
          </cell>
          <cell r="AD225">
            <v>139151496.00986812</v>
          </cell>
          <cell r="AF225">
            <v>10263023.437322296</v>
          </cell>
          <cell r="AG225">
            <v>39</v>
          </cell>
          <cell r="AH225">
            <v>35256848.171279311</v>
          </cell>
          <cell r="AI225">
            <v>45519871.608601607</v>
          </cell>
          <cell r="AK225">
            <v>0</v>
          </cell>
          <cell r="AL225">
            <v>94140315.888294235</v>
          </cell>
          <cell r="AM225">
            <v>94140315.888294235</v>
          </cell>
          <cell r="AO225">
            <v>0.44787568617135143</v>
          </cell>
          <cell r="AQ225">
            <v>20387243.731134262</v>
          </cell>
          <cell r="AR225">
            <v>42163158.574857555</v>
          </cell>
          <cell r="AT225">
            <v>201701898.31585991</v>
          </cell>
          <cell r="AU225">
            <v>201702000</v>
          </cell>
        </row>
        <row r="226">
          <cell r="B226" t="str">
            <v>NW385</v>
          </cell>
          <cell r="C226" t="str">
            <v xml:space="preserve"> Ramotshere Moiloa</v>
          </cell>
          <cell r="D226">
            <v>216</v>
          </cell>
          <cell r="E226" t="str">
            <v>B3</v>
          </cell>
          <cell r="F226" t="str">
            <v>B</v>
          </cell>
          <cell r="G226">
            <v>53768.819662022877</v>
          </cell>
          <cell r="H226">
            <v>0.70443351791376507</v>
          </cell>
          <cell r="I226">
            <v>35982.730849160114</v>
          </cell>
          <cell r="K226">
            <v>118569728.15779325</v>
          </cell>
          <cell r="L226">
            <v>63849189.570546068</v>
          </cell>
          <cell r="M226">
            <v>53523648.793306768</v>
          </cell>
          <cell r="N226">
            <v>80068898.146429569</v>
          </cell>
          <cell r="O226">
            <v>316011464.66807568</v>
          </cell>
          <cell r="Q226">
            <v>0</v>
          </cell>
          <cell r="R226">
            <v>0</v>
          </cell>
          <cell r="S226">
            <v>1</v>
          </cell>
          <cell r="U226">
            <v>-118569728.15779325</v>
          </cell>
          <cell r="V226">
            <v>-63849189.570546068</v>
          </cell>
          <cell r="W226">
            <v>0</v>
          </cell>
          <cell r="Y226">
            <v>0</v>
          </cell>
          <cell r="Z226">
            <v>0</v>
          </cell>
          <cell r="AA226">
            <v>53523648.793306768</v>
          </cell>
          <cell r="AB226">
            <v>80068898.146429569</v>
          </cell>
          <cell r="AD226">
            <v>133592546.93973634</v>
          </cell>
          <cell r="AF226">
            <v>10263023.437322296</v>
          </cell>
          <cell r="AG226">
            <v>37</v>
          </cell>
          <cell r="AH226">
            <v>33448804.67531627</v>
          </cell>
          <cell r="AI226">
            <v>43711828.112638563</v>
          </cell>
          <cell r="AK226">
            <v>0</v>
          </cell>
          <cell r="AL226">
            <v>83130630.213463813</v>
          </cell>
          <cell r="AM226">
            <v>83130630.213463813</v>
          </cell>
          <cell r="AO226">
            <v>0.88499608654388839</v>
          </cell>
          <cell r="AQ226">
            <v>38684796.815364249</v>
          </cell>
          <cell r="AR226">
            <v>73570282.410842597</v>
          </cell>
          <cell r="AT226">
            <v>245847626.16594318</v>
          </cell>
          <cell r="AU226">
            <v>245848000</v>
          </cell>
        </row>
        <row r="227">
          <cell r="B227" t="str">
            <v>DC38</v>
          </cell>
          <cell r="C227" t="str">
            <v xml:space="preserve"> Ngaka Modiri Molema District Municipality</v>
          </cell>
          <cell r="D227">
            <v>217</v>
          </cell>
          <cell r="E227" t="str">
            <v>C2</v>
          </cell>
          <cell r="F227" t="str">
            <v>C</v>
          </cell>
          <cell r="G227">
            <v>302059.06851995754</v>
          </cell>
          <cell r="H227">
            <v>0</v>
          </cell>
          <cell r="I227">
            <v>0</v>
          </cell>
          <cell r="K227">
            <v>0</v>
          </cell>
          <cell r="L227">
            <v>0</v>
          </cell>
          <cell r="M227">
            <v>0</v>
          </cell>
          <cell r="N227">
            <v>0</v>
          </cell>
          <cell r="O227">
            <v>0</v>
          </cell>
          <cell r="Q227">
            <v>1</v>
          </cell>
          <cell r="R227">
            <v>1</v>
          </cell>
          <cell r="S227">
            <v>0</v>
          </cell>
          <cell r="U227">
            <v>-637558021.32218122</v>
          </cell>
          <cell r="V227">
            <v>-343321719.61673349</v>
          </cell>
          <cell r="W227">
            <v>0</v>
          </cell>
          <cell r="Y227">
            <v>637558021.32218122</v>
          </cell>
          <cell r="Z227">
            <v>343321719.61673349</v>
          </cell>
          <cell r="AA227">
            <v>0</v>
          </cell>
          <cell r="AB227">
            <v>0</v>
          </cell>
          <cell r="AD227">
            <v>980879740.93891478</v>
          </cell>
          <cell r="AF227">
            <v>10263023.437322296</v>
          </cell>
          <cell r="AG227">
            <v>42</v>
          </cell>
          <cell r="AH227">
            <v>37968913.415223874</v>
          </cell>
          <cell r="AI227">
            <v>48231936.85254617</v>
          </cell>
          <cell r="AK227">
            <v>52080660.234557912</v>
          </cell>
          <cell r="AL227">
            <v>0</v>
          </cell>
          <cell r="AM227">
            <v>52080660.234557912</v>
          </cell>
          <cell r="AO227">
            <v>0.48320426383129744</v>
          </cell>
          <cell r="AQ227">
            <v>23305877.539992198</v>
          </cell>
          <cell r="AR227">
            <v>25165597.088487484</v>
          </cell>
          <cell r="AT227">
            <v>1029351215.5673945</v>
          </cell>
          <cell r="AU227">
            <v>1029351000</v>
          </cell>
        </row>
        <row r="228">
          <cell r="B228" t="str">
            <v>NW392</v>
          </cell>
          <cell r="C228" t="str">
            <v xml:space="preserve"> Naledi</v>
          </cell>
          <cell r="D228">
            <v>218</v>
          </cell>
          <cell r="E228" t="str">
            <v>B3</v>
          </cell>
          <cell r="F228" t="str">
            <v>B</v>
          </cell>
          <cell r="G228">
            <v>22809.256061234988</v>
          </cell>
          <cell r="H228">
            <v>0.61778783875636656</v>
          </cell>
          <cell r="I228">
            <v>13386.716955425372</v>
          </cell>
          <cell r="K228">
            <v>44111698.942026153</v>
          </cell>
          <cell r="L228">
            <v>23753923.297184888</v>
          </cell>
          <cell r="M228">
            <v>19912494.685886707</v>
          </cell>
          <cell r="N228">
            <v>29788169.244637936</v>
          </cell>
          <cell r="O228">
            <v>117566286.16973568</v>
          </cell>
          <cell r="Q228">
            <v>0</v>
          </cell>
          <cell r="R228">
            <v>0</v>
          </cell>
          <cell r="S228">
            <v>1</v>
          </cell>
          <cell r="U228">
            <v>-44111698.942026153</v>
          </cell>
          <cell r="V228">
            <v>-23753923.297184888</v>
          </cell>
          <cell r="W228">
            <v>0</v>
          </cell>
          <cell r="Y228">
            <v>0</v>
          </cell>
          <cell r="Z228">
            <v>0</v>
          </cell>
          <cell r="AA228">
            <v>19912494.685886707</v>
          </cell>
          <cell r="AB228">
            <v>29788169.244637936</v>
          </cell>
          <cell r="AD228">
            <v>49700663.930524647</v>
          </cell>
          <cell r="AF228">
            <v>10263023.437322296</v>
          </cell>
          <cell r="AG228">
            <v>18</v>
          </cell>
          <cell r="AH228">
            <v>16272391.463667374</v>
          </cell>
          <cell r="AI228">
            <v>26535414.90098967</v>
          </cell>
          <cell r="AK228">
            <v>0</v>
          </cell>
          <cell r="AL228">
            <v>35264821.563676439</v>
          </cell>
          <cell r="AM228">
            <v>35264821.563676439</v>
          </cell>
          <cell r="AO228">
            <v>0.40448516263123968</v>
          </cell>
          <cell r="AQ228">
            <v>10733181.611714227</v>
          </cell>
          <cell r="AR228">
            <v>14264097.085345313</v>
          </cell>
          <cell r="AT228">
            <v>74697942.627584189</v>
          </cell>
          <cell r="AU228">
            <v>74698000</v>
          </cell>
        </row>
        <row r="229">
          <cell r="B229" t="str">
            <v>NW393</v>
          </cell>
          <cell r="C229" t="str">
            <v xml:space="preserve"> Mamusa</v>
          </cell>
          <cell r="D229">
            <v>219</v>
          </cell>
          <cell r="E229" t="str">
            <v>B3</v>
          </cell>
          <cell r="F229" t="str">
            <v>B</v>
          </cell>
          <cell r="G229">
            <v>17171.67713762432</v>
          </cell>
          <cell r="H229">
            <v>0.68456995511601959</v>
          </cell>
          <cell r="I229">
            <v>11167.453535001747</v>
          </cell>
          <cell r="K229">
            <v>36798817.060624823</v>
          </cell>
          <cell r="L229">
            <v>19815973.967224181</v>
          </cell>
          <cell r="M229">
            <v>16611381.260323584</v>
          </cell>
          <cell r="N229">
            <v>24849856.543612245</v>
          </cell>
          <cell r="O229">
            <v>98076028.831784829</v>
          </cell>
          <cell r="Q229">
            <v>0</v>
          </cell>
          <cell r="R229">
            <v>0</v>
          </cell>
          <cell r="S229">
            <v>1</v>
          </cell>
          <cell r="U229">
            <v>-36798817.060624823</v>
          </cell>
          <cell r="V229">
            <v>-19815973.967224181</v>
          </cell>
          <cell r="W229">
            <v>0</v>
          </cell>
          <cell r="Y229">
            <v>0</v>
          </cell>
          <cell r="Z229">
            <v>0</v>
          </cell>
          <cell r="AA229">
            <v>16611381.260323584</v>
          </cell>
          <cell r="AB229">
            <v>24849856.543612245</v>
          </cell>
          <cell r="AD229">
            <v>41461237.803935826</v>
          </cell>
          <cell r="AF229">
            <v>10263023.437322296</v>
          </cell>
          <cell r="AG229">
            <v>16</v>
          </cell>
          <cell r="AH229">
            <v>14464347.967704333</v>
          </cell>
          <cell r="AI229">
            <v>24727371.40502663</v>
          </cell>
          <cell r="AK229">
            <v>0</v>
          </cell>
          <cell r="AL229">
            <v>26548701.482489143</v>
          </cell>
          <cell r="AM229">
            <v>26548701.482489143</v>
          </cell>
          <cell r="AO229">
            <v>0.68002683045958012</v>
          </cell>
          <cell r="AQ229">
            <v>16815276.002157114</v>
          </cell>
          <cell r="AR229">
            <v>18053829.321954649</v>
          </cell>
          <cell r="AT229">
            <v>76330343.128047585</v>
          </cell>
          <cell r="AU229">
            <v>76330000</v>
          </cell>
        </row>
        <row r="230">
          <cell r="B230" t="str">
            <v>NW394</v>
          </cell>
          <cell r="C230" t="str">
            <v xml:space="preserve"> Greater Taung</v>
          </cell>
          <cell r="D230">
            <v>220</v>
          </cell>
          <cell r="E230" t="str">
            <v>B4</v>
          </cell>
          <cell r="F230" t="str">
            <v>B</v>
          </cell>
          <cell r="G230">
            <v>46758.871199691755</v>
          </cell>
          <cell r="H230">
            <v>0.77282008838520033</v>
          </cell>
          <cell r="I230">
            <v>34329.385224671081</v>
          </cell>
          <cell r="K230">
            <v>113121649.6873645</v>
          </cell>
          <cell r="L230">
            <v>60915427.298689559</v>
          </cell>
          <cell r="M230">
            <v>51064327.656451836</v>
          </cell>
          <cell r="N230">
            <v>76389867.698101401</v>
          </cell>
          <cell r="O230">
            <v>301491272.34060729</v>
          </cell>
          <cell r="Q230">
            <v>0</v>
          </cell>
          <cell r="R230">
            <v>0</v>
          </cell>
          <cell r="S230">
            <v>1</v>
          </cell>
          <cell r="U230">
            <v>-113121649.6873645</v>
          </cell>
          <cell r="V230">
            <v>-60915427.298689559</v>
          </cell>
          <cell r="W230">
            <v>0</v>
          </cell>
          <cell r="Y230">
            <v>0</v>
          </cell>
          <cell r="Z230">
            <v>0</v>
          </cell>
          <cell r="AA230">
            <v>51064327.656451836</v>
          </cell>
          <cell r="AB230">
            <v>76389867.698101401</v>
          </cell>
          <cell r="AD230">
            <v>127454195.35455324</v>
          </cell>
          <cell r="AF230">
            <v>10263023.437322296</v>
          </cell>
          <cell r="AG230">
            <v>48</v>
          </cell>
          <cell r="AH230">
            <v>43393043.903113</v>
          </cell>
          <cell r="AI230">
            <v>53656067.340435296</v>
          </cell>
          <cell r="AK230">
            <v>0</v>
          </cell>
          <cell r="AL230">
            <v>72292723.83760412</v>
          </cell>
          <cell r="AM230">
            <v>72292723.83760412</v>
          </cell>
          <cell r="AO230">
            <v>1</v>
          </cell>
          <cell r="AQ230">
            <v>53656067.340435296</v>
          </cell>
          <cell r="AR230">
            <v>72292723.83760412</v>
          </cell>
          <cell r="AT230">
            <v>253402986.53259265</v>
          </cell>
          <cell r="AU230">
            <v>253403000</v>
          </cell>
        </row>
        <row r="231">
          <cell r="B231" t="str">
            <v>NW396</v>
          </cell>
          <cell r="C231" t="str">
            <v xml:space="preserve"> Lekwa-Teemane</v>
          </cell>
          <cell r="D231">
            <v>221</v>
          </cell>
          <cell r="E231" t="str">
            <v>B3</v>
          </cell>
          <cell r="F231" t="str">
            <v>B</v>
          </cell>
          <cell r="G231">
            <v>18601.81988385355</v>
          </cell>
          <cell r="H231">
            <v>0.63688304308301902</v>
          </cell>
          <cell r="I231">
            <v>11254.824471785316</v>
          </cell>
          <cell r="K231">
            <v>37086720.395887144</v>
          </cell>
          <cell r="L231">
            <v>19971008.434425566</v>
          </cell>
          <cell r="M231">
            <v>16741343.918098215</v>
          </cell>
          <cell r="N231">
            <v>25044274.656779025</v>
          </cell>
          <cell r="O231">
            <v>98843347.405189946</v>
          </cell>
          <cell r="Q231">
            <v>0</v>
          </cell>
          <cell r="R231">
            <v>0</v>
          </cell>
          <cell r="S231">
            <v>1</v>
          </cell>
          <cell r="U231">
            <v>-37086720.395887144</v>
          </cell>
          <cell r="V231">
            <v>-19971008.434425566</v>
          </cell>
          <cell r="W231">
            <v>0</v>
          </cell>
          <cell r="Y231">
            <v>0</v>
          </cell>
          <cell r="Z231">
            <v>0</v>
          </cell>
          <cell r="AA231">
            <v>16741343.918098215</v>
          </cell>
          <cell r="AB231">
            <v>25044274.656779025</v>
          </cell>
          <cell r="AD231">
            <v>41785618.57487724</v>
          </cell>
          <cell r="AF231">
            <v>10263023.437322296</v>
          </cell>
          <cell r="AG231">
            <v>14</v>
          </cell>
          <cell r="AH231">
            <v>12656304.471741293</v>
          </cell>
          <cell r="AI231">
            <v>22919327.909063589</v>
          </cell>
          <cell r="AK231">
            <v>0</v>
          </cell>
          <cell r="AL231">
            <v>28759809.491490528</v>
          </cell>
          <cell r="AM231">
            <v>28759809.491490528</v>
          </cell>
          <cell r="AO231">
            <v>0.55110724578233938</v>
          </cell>
          <cell r="AQ231">
            <v>12631007.679146338</v>
          </cell>
          <cell r="AR231">
            <v>15849739.398080127</v>
          </cell>
          <cell r="AT231">
            <v>70266365.652103707</v>
          </cell>
          <cell r="AU231">
            <v>70266000</v>
          </cell>
        </row>
        <row r="232">
          <cell r="B232" t="str">
            <v>NW397</v>
          </cell>
          <cell r="C232" t="str">
            <v xml:space="preserve"> Kagisano-Molopo</v>
          </cell>
          <cell r="D232">
            <v>222</v>
          </cell>
          <cell r="E232" t="str">
            <v>B4</v>
          </cell>
          <cell r="F232" t="str">
            <v>B</v>
          </cell>
          <cell r="G232">
            <v>28846.905859170743</v>
          </cell>
          <cell r="H232">
            <v>0.7707548976791927</v>
          </cell>
          <cell r="I232">
            <v>21122.199275154126</v>
          </cell>
          <cell r="K232">
            <v>69601538.489350632</v>
          </cell>
          <cell r="L232">
            <v>37480070.962919854</v>
          </cell>
          <cell r="M232">
            <v>31418882.03218396</v>
          </cell>
          <cell r="N232">
            <v>47001191.473781094</v>
          </cell>
          <cell r="O232">
            <v>185501682.95823556</v>
          </cell>
          <cell r="Q232">
            <v>0</v>
          </cell>
          <cell r="R232">
            <v>0</v>
          </cell>
          <cell r="S232">
            <v>1</v>
          </cell>
          <cell r="U232">
            <v>-69601538.489350632</v>
          </cell>
          <cell r="V232">
            <v>-37480070.962919854</v>
          </cell>
          <cell r="W232">
            <v>0</v>
          </cell>
          <cell r="Y232">
            <v>0</v>
          </cell>
          <cell r="Z232">
            <v>0</v>
          </cell>
          <cell r="AA232">
            <v>31418882.03218396</v>
          </cell>
          <cell r="AB232">
            <v>47001191.473781094</v>
          </cell>
          <cell r="AD232">
            <v>78420073.505965054</v>
          </cell>
          <cell r="AF232">
            <v>10263023.437322296</v>
          </cell>
          <cell r="AG232">
            <v>29</v>
          </cell>
          <cell r="AH232">
            <v>26216630.691464104</v>
          </cell>
          <cell r="AI232">
            <v>36479654.1287864</v>
          </cell>
          <cell r="AK232">
            <v>0</v>
          </cell>
          <cell r="AL232">
            <v>44599481.239404738</v>
          </cell>
          <cell r="AM232">
            <v>44599481.239404738</v>
          </cell>
          <cell r="AO232">
            <v>1</v>
          </cell>
          <cell r="AQ232">
            <v>36479654.1287864</v>
          </cell>
          <cell r="AR232">
            <v>44599481.239404738</v>
          </cell>
          <cell r="AT232">
            <v>159499208.87415618</v>
          </cell>
          <cell r="AU232">
            <v>159499000</v>
          </cell>
        </row>
        <row r="233">
          <cell r="B233" t="str">
            <v>DC39</v>
          </cell>
          <cell r="C233" t="str">
            <v xml:space="preserve"> Dr Ruth Segomotsi Mompati District Municipality</v>
          </cell>
          <cell r="D233">
            <v>223</v>
          </cell>
          <cell r="E233" t="str">
            <v>C2</v>
          </cell>
          <cell r="F233" t="str">
            <v>C</v>
          </cell>
          <cell r="G233">
            <v>134188.53014157535</v>
          </cell>
          <cell r="H233">
            <v>0</v>
          </cell>
          <cell r="I233">
            <v>0</v>
          </cell>
          <cell r="K233">
            <v>0</v>
          </cell>
          <cell r="L233">
            <v>0</v>
          </cell>
          <cell r="M233">
            <v>0</v>
          </cell>
          <cell r="N233">
            <v>0</v>
          </cell>
          <cell r="O233">
            <v>0</v>
          </cell>
          <cell r="Q233">
            <v>1</v>
          </cell>
          <cell r="R233">
            <v>1</v>
          </cell>
          <cell r="S233">
            <v>0</v>
          </cell>
          <cell r="U233">
            <v>-300720424.57525325</v>
          </cell>
          <cell r="V233">
            <v>-161936403.96044403</v>
          </cell>
          <cell r="W233">
            <v>0</v>
          </cell>
          <cell r="Y233">
            <v>300720424.57525325</v>
          </cell>
          <cell r="Z233">
            <v>161936403.96044403</v>
          </cell>
          <cell r="AA233">
            <v>0</v>
          </cell>
          <cell r="AB233">
            <v>0</v>
          </cell>
          <cell r="AD233">
            <v>462656828.53569728</v>
          </cell>
          <cell r="AF233">
            <v>10263023.437322296</v>
          </cell>
          <cell r="AG233">
            <v>31</v>
          </cell>
          <cell r="AH233">
            <v>28024674.187427144</v>
          </cell>
          <cell r="AI233">
            <v>38287697.624749437</v>
          </cell>
          <cell r="AK233">
            <v>23136624.501695331</v>
          </cell>
          <cell r="AL233">
            <v>0</v>
          </cell>
          <cell r="AM233">
            <v>23136624.501695331</v>
          </cell>
          <cell r="AO233">
            <v>0.78557317001352778</v>
          </cell>
          <cell r="AQ233">
            <v>30077787.995593835</v>
          </cell>
          <cell r="AR233">
            <v>18175511.45320946</v>
          </cell>
          <cell r="AT233">
            <v>510910127.98450059</v>
          </cell>
          <cell r="AU233">
            <v>510910000</v>
          </cell>
        </row>
        <row r="234">
          <cell r="B234" t="str">
            <v>NW403</v>
          </cell>
          <cell r="C234" t="str">
            <v xml:space="preserve"> City of Matlosana</v>
          </cell>
          <cell r="D234">
            <v>224</v>
          </cell>
          <cell r="E234" t="str">
            <v>B1</v>
          </cell>
          <cell r="F234" t="str">
            <v>B</v>
          </cell>
          <cell r="G234">
            <v>150570.28106014075</v>
          </cell>
          <cell r="H234">
            <v>0.57874898305442224</v>
          </cell>
          <cell r="I234">
            <v>82785.27718968624</v>
          </cell>
          <cell r="K234">
            <v>272792741.96827042</v>
          </cell>
          <cell r="L234">
            <v>146897490.32924932</v>
          </cell>
          <cell r="M234">
            <v>123141573.66576698</v>
          </cell>
          <cell r="N234">
            <v>184214087.44966465</v>
          </cell>
          <cell r="O234">
            <v>727045893.41295147</v>
          </cell>
          <cell r="Q234">
            <v>1</v>
          </cell>
          <cell r="R234">
            <v>1</v>
          </cell>
          <cell r="S234">
            <v>1</v>
          </cell>
          <cell r="U234">
            <v>0</v>
          </cell>
          <cell r="V234">
            <v>0</v>
          </cell>
          <cell r="W234">
            <v>0</v>
          </cell>
          <cell r="Y234">
            <v>272792741.96827042</v>
          </cell>
          <cell r="Z234">
            <v>146897490.32924932</v>
          </cell>
          <cell r="AA234">
            <v>123141573.66576698</v>
          </cell>
          <cell r="AB234">
            <v>184214087.44966465</v>
          </cell>
          <cell r="AD234">
            <v>727045893.41295147</v>
          </cell>
          <cell r="AF234">
            <v>10263023.437322296</v>
          </cell>
          <cell r="AG234">
            <v>77</v>
          </cell>
          <cell r="AH234">
            <v>69609674.594577104</v>
          </cell>
          <cell r="AI234">
            <v>79872698.031899393</v>
          </cell>
          <cell r="AK234">
            <v>0</v>
          </cell>
          <cell r="AL234">
            <v>232792953.88343224</v>
          </cell>
          <cell r="AM234">
            <v>232792953.88343224</v>
          </cell>
          <cell r="AO234">
            <v>0.13754377330241596</v>
          </cell>
          <cell r="AQ234">
            <v>10985992.271151895</v>
          </cell>
          <cell r="AR234">
            <v>32019221.275342576</v>
          </cell>
          <cell r="AT234">
            <v>770051106.95944595</v>
          </cell>
          <cell r="AU234">
            <v>770051000</v>
          </cell>
        </row>
        <row r="235">
          <cell r="B235" t="str">
            <v>NW404</v>
          </cell>
          <cell r="C235" t="str">
            <v xml:space="preserve"> Maquassi Hills</v>
          </cell>
          <cell r="D235">
            <v>225</v>
          </cell>
          <cell r="E235" t="str">
            <v>B3</v>
          </cell>
          <cell r="F235" t="str">
            <v>B</v>
          </cell>
          <cell r="G235">
            <v>26298.230505963322</v>
          </cell>
          <cell r="H235">
            <v>0.71035385500092474</v>
          </cell>
          <cell r="I235">
            <v>17746.996948633267</v>
          </cell>
          <cell r="K235">
            <v>58479624.924458697</v>
          </cell>
          <cell r="L235">
            <v>31490977.636780359</v>
          </cell>
          <cell r="M235">
            <v>26398330.793636955</v>
          </cell>
          <cell r="N235">
            <v>39490679.488499165</v>
          </cell>
          <cell r="O235">
            <v>155859612.84337518</v>
          </cell>
          <cell r="Q235">
            <v>1</v>
          </cell>
          <cell r="R235">
            <v>1</v>
          </cell>
          <cell r="S235">
            <v>1</v>
          </cell>
          <cell r="U235">
            <v>0</v>
          </cell>
          <cell r="V235">
            <v>0</v>
          </cell>
          <cell r="W235">
            <v>0</v>
          </cell>
          <cell r="Y235">
            <v>58479624.924458697</v>
          </cell>
          <cell r="Z235">
            <v>31490977.636780359</v>
          </cell>
          <cell r="AA235">
            <v>26398330.793636955</v>
          </cell>
          <cell r="AB235">
            <v>39490679.488499165</v>
          </cell>
          <cell r="AD235">
            <v>155859612.84337518</v>
          </cell>
          <cell r="AF235">
            <v>10263023.437322296</v>
          </cell>
          <cell r="AG235">
            <v>22</v>
          </cell>
          <cell r="AH235">
            <v>19888478.455593459</v>
          </cell>
          <cell r="AI235">
            <v>30151501.892915756</v>
          </cell>
          <cell r="AK235">
            <v>0</v>
          </cell>
          <cell r="AL235">
            <v>40659037.881089732</v>
          </cell>
          <cell r="AM235">
            <v>40659037.881089732</v>
          </cell>
          <cell r="AO235">
            <v>0.64873640042821268</v>
          </cell>
          <cell r="AQ235">
            <v>19560376.805514608</v>
          </cell>
          <cell r="AR235">
            <v>26376997.879852496</v>
          </cell>
          <cell r="AT235">
            <v>201796987.52874228</v>
          </cell>
          <cell r="AU235">
            <v>201797000</v>
          </cell>
        </row>
        <row r="236">
          <cell r="B236" t="str">
            <v>NW405</v>
          </cell>
          <cell r="C236" t="str">
            <v xml:space="preserve"> JB Marks  </v>
          </cell>
          <cell r="D236">
            <v>226</v>
          </cell>
          <cell r="E236" t="str">
            <v>B1</v>
          </cell>
          <cell r="F236" t="str">
            <v>B</v>
          </cell>
          <cell r="G236">
            <v>96942.254527121695</v>
          </cell>
          <cell r="H236">
            <v>0.58747702923563905</v>
          </cell>
          <cell r="I236">
            <v>54103.780312148701</v>
          </cell>
          <cell r="K236">
            <v>178281925.03822076</v>
          </cell>
          <cell r="L236">
            <v>96003900.874416053</v>
          </cell>
          <cell r="M236">
            <v>80478375.806356147</v>
          </cell>
          <cell r="N236">
            <v>120391920.59407997</v>
          </cell>
          <cell r="O236">
            <v>475156122.31307292</v>
          </cell>
          <cell r="Q236">
            <v>1</v>
          </cell>
          <cell r="R236">
            <v>1</v>
          </cell>
          <cell r="S236">
            <v>1</v>
          </cell>
          <cell r="U236">
            <v>0</v>
          </cell>
          <cell r="V236">
            <v>0</v>
          </cell>
          <cell r="W236">
            <v>0</v>
          </cell>
          <cell r="Y236">
            <v>178281925.03822076</v>
          </cell>
          <cell r="Z236">
            <v>96003900.874416053</v>
          </cell>
          <cell r="AA236">
            <v>80478375.806356147</v>
          </cell>
          <cell r="AB236">
            <v>120391920.59407997</v>
          </cell>
          <cell r="AD236">
            <v>475156122.31307292</v>
          </cell>
          <cell r="AF236">
            <v>10263023.437322296</v>
          </cell>
          <cell r="AG236">
            <v>67</v>
          </cell>
          <cell r="AH236">
            <v>60569457.114761896</v>
          </cell>
          <cell r="AI236">
            <v>70832480.552084193</v>
          </cell>
          <cell r="AK236">
            <v>0</v>
          </cell>
          <cell r="AL236">
            <v>149880000.41305822</v>
          </cell>
          <cell r="AM236">
            <v>149880000.41305822</v>
          </cell>
          <cell r="AO236">
            <v>9.5635325674499172E-2</v>
          </cell>
          <cell r="AQ236">
            <v>6774087.3459312003</v>
          </cell>
          <cell r="AR236">
            <v>14333822.651596893</v>
          </cell>
          <cell r="AT236">
            <v>496264032.310601</v>
          </cell>
          <cell r="AU236">
            <v>496264000</v>
          </cell>
        </row>
        <row r="237">
          <cell r="B237" t="str">
            <v>DC40</v>
          </cell>
          <cell r="C237" t="str">
            <v xml:space="preserve"> Dr Kenneth Kaunda District Municipality</v>
          </cell>
          <cell r="D237">
            <v>227</v>
          </cell>
          <cell r="E237" t="str">
            <v>C1</v>
          </cell>
          <cell r="F237" t="str">
            <v>C</v>
          </cell>
          <cell r="G237">
            <v>273810.7660932258</v>
          </cell>
          <cell r="H237">
            <v>0</v>
          </cell>
          <cell r="I237">
            <v>0</v>
          </cell>
          <cell r="K237">
            <v>0</v>
          </cell>
          <cell r="L237">
            <v>0</v>
          </cell>
          <cell r="M237">
            <v>0</v>
          </cell>
          <cell r="N237">
            <v>0</v>
          </cell>
          <cell r="O237">
            <v>0</v>
          </cell>
          <cell r="Q237">
            <v>0</v>
          </cell>
          <cell r="R237">
            <v>0</v>
          </cell>
          <cell r="S237">
            <v>0</v>
          </cell>
          <cell r="U237">
            <v>0</v>
          </cell>
          <cell r="V237">
            <v>0</v>
          </cell>
          <cell r="W237">
            <v>0</v>
          </cell>
          <cell r="Y237">
            <v>0</v>
          </cell>
          <cell r="Z237">
            <v>0</v>
          </cell>
          <cell r="AA237">
            <v>0</v>
          </cell>
          <cell r="AB237">
            <v>0</v>
          </cell>
          <cell r="AD237">
            <v>0</v>
          </cell>
          <cell r="AF237">
            <v>10263023.437322296</v>
          </cell>
          <cell r="AG237">
            <v>40</v>
          </cell>
          <cell r="AH237">
            <v>36160869.91926083</v>
          </cell>
          <cell r="AI237">
            <v>46423893.356583126</v>
          </cell>
          <cell r="AK237">
            <v>47210122.004739963</v>
          </cell>
          <cell r="AL237">
            <v>0</v>
          </cell>
          <cell r="AM237">
            <v>47210122.004739963</v>
          </cell>
          <cell r="AO237">
            <v>0.36455578181231652</v>
          </cell>
          <cell r="AQ237">
            <v>16924098.737380769</v>
          </cell>
          <cell r="AR237">
            <v>17210722.936892826</v>
          </cell>
          <cell r="AT237">
            <v>34134821.674273595</v>
          </cell>
          <cell r="AU237">
            <v>34135000</v>
          </cell>
        </row>
        <row r="238">
          <cell r="G238">
            <v>0</v>
          </cell>
        </row>
        <row r="239">
          <cell r="B239" t="str">
            <v>CPT</v>
          </cell>
          <cell r="C239" t="str">
            <v xml:space="preserve"> City of Cape Town</v>
          </cell>
          <cell r="D239">
            <v>228</v>
          </cell>
          <cell r="E239" t="str">
            <v>A</v>
          </cell>
          <cell r="F239" t="str">
            <v>A</v>
          </cell>
          <cell r="G239">
            <v>1457595.2730397503</v>
          </cell>
          <cell r="H239">
            <v>0.44011163685724791</v>
          </cell>
          <cell r="I239">
            <v>609429.40941826615</v>
          </cell>
          <cell r="K239">
            <v>2008182194.6478233</v>
          </cell>
          <cell r="L239">
            <v>1081395796.6372931</v>
          </cell>
          <cell r="M239">
            <v>906515011.62472236</v>
          </cell>
          <cell r="N239">
            <v>1356104446.7331986</v>
          </cell>
          <cell r="O239">
            <v>5352197449.6430378</v>
          </cell>
          <cell r="Q239">
            <v>1</v>
          </cell>
          <cell r="R239">
            <v>1</v>
          </cell>
          <cell r="S239">
            <v>1</v>
          </cell>
          <cell r="U239">
            <v>0</v>
          </cell>
          <cell r="V239">
            <v>0</v>
          </cell>
          <cell r="W239">
            <v>0</v>
          </cell>
          <cell r="Y239">
            <v>2008182194.6478233</v>
          </cell>
          <cell r="Z239">
            <v>1081395796.6372931</v>
          </cell>
          <cell r="AA239">
            <v>906515011.62472236</v>
          </cell>
          <cell r="AB239">
            <v>1356104446.7331986</v>
          </cell>
          <cell r="AD239">
            <v>5352197449.6430378</v>
          </cell>
          <cell r="AF239">
            <v>10263023.437322296</v>
          </cell>
          <cell r="AG239">
            <v>231</v>
          </cell>
          <cell r="AH239">
            <v>208829023.78373131</v>
          </cell>
          <cell r="AI239">
            <v>219092047.2210536</v>
          </cell>
          <cell r="AK239">
            <v>251316818.74886414</v>
          </cell>
          <cell r="AL239">
            <v>2253551675.5920854</v>
          </cell>
          <cell r="AM239">
            <v>2504868494.3409495</v>
          </cell>
          <cell r="AO239">
            <v>0</v>
          </cell>
          <cell r="AQ239">
            <v>0</v>
          </cell>
          <cell r="AR239">
            <v>0</v>
          </cell>
          <cell r="AT239">
            <v>5352197449.6430378</v>
          </cell>
          <cell r="AU239">
            <v>5352197000</v>
          </cell>
        </row>
        <row r="240">
          <cell r="B240" t="str">
            <v>WC011</v>
          </cell>
          <cell r="C240" t="str">
            <v xml:space="preserve"> Matzikama</v>
          </cell>
          <cell r="D240">
            <v>229</v>
          </cell>
          <cell r="E240" t="str">
            <v>B3</v>
          </cell>
          <cell r="F240" t="str">
            <v>B</v>
          </cell>
          <cell r="G240">
            <v>22484.00028874119</v>
          </cell>
          <cell r="H240">
            <v>0.49548454829006233</v>
          </cell>
          <cell r="I240">
            <v>10583.45099047953</v>
          </cell>
          <cell r="K240">
            <v>34874421.070844769</v>
          </cell>
          <cell r="L240">
            <v>18779696.61153397</v>
          </cell>
          <cell r="M240">
            <v>15742688.241485238</v>
          </cell>
          <cell r="N240">
            <v>23550332.045301512</v>
          </cell>
          <cell r="O240">
            <v>92947137.969165489</v>
          </cell>
          <cell r="Q240">
            <v>1</v>
          </cell>
          <cell r="R240">
            <v>1</v>
          </cell>
          <cell r="S240">
            <v>1</v>
          </cell>
          <cell r="U240">
            <v>0</v>
          </cell>
          <cell r="V240">
            <v>0</v>
          </cell>
          <cell r="W240">
            <v>0</v>
          </cell>
          <cell r="Y240">
            <v>34874421.070844769</v>
          </cell>
          <cell r="Z240">
            <v>18779696.61153397</v>
          </cell>
          <cell r="AA240">
            <v>15742688.241485238</v>
          </cell>
          <cell r="AB240">
            <v>23550332.045301512</v>
          </cell>
          <cell r="AD240">
            <v>92947137.969165489</v>
          </cell>
          <cell r="AF240">
            <v>10263023.437322296</v>
          </cell>
          <cell r="AG240">
            <v>15</v>
          </cell>
          <cell r="AH240">
            <v>13560326.219722813</v>
          </cell>
          <cell r="AI240">
            <v>23823349.657045111</v>
          </cell>
          <cell r="AK240">
            <v>0</v>
          </cell>
          <cell r="AL240">
            <v>34761951.730975352</v>
          </cell>
          <cell r="AM240">
            <v>34761951.730975352</v>
          </cell>
          <cell r="AO240">
            <v>3.7052593327100425E-2</v>
          </cell>
          <cell r="AQ240">
            <v>882716.88653180993</v>
          </cell>
          <cell r="AR240">
            <v>1288020.4607441244</v>
          </cell>
          <cell r="AT240">
            <v>95117875.316441417</v>
          </cell>
          <cell r="AU240">
            <v>95118000</v>
          </cell>
        </row>
        <row r="241">
          <cell r="B241" t="str">
            <v>WC012</v>
          </cell>
          <cell r="C241" t="str">
            <v xml:space="preserve"> Cederberg</v>
          </cell>
          <cell r="D241">
            <v>230</v>
          </cell>
          <cell r="E241" t="str">
            <v>B3</v>
          </cell>
          <cell r="F241" t="str">
            <v>B</v>
          </cell>
          <cell r="G241">
            <v>16869.142489513866</v>
          </cell>
          <cell r="H241">
            <v>0.52923086762408011</v>
          </cell>
          <cell r="I241">
            <v>8481.2873700096734</v>
          </cell>
          <cell r="K241">
            <v>27947404.606552944</v>
          </cell>
          <cell r="L241">
            <v>15049533.826659674</v>
          </cell>
          <cell r="M241">
            <v>12615758.609608196</v>
          </cell>
          <cell r="N241">
            <v>18872590.227424469</v>
          </cell>
          <cell r="O241">
            <v>74485287.270245284</v>
          </cell>
          <cell r="Q241">
            <v>1</v>
          </cell>
          <cell r="R241">
            <v>1</v>
          </cell>
          <cell r="S241">
            <v>1</v>
          </cell>
          <cell r="U241">
            <v>0</v>
          </cell>
          <cell r="V241">
            <v>0</v>
          </cell>
          <cell r="W241">
            <v>0</v>
          </cell>
          <cell r="Y241">
            <v>27947404.606552944</v>
          </cell>
          <cell r="Z241">
            <v>15049533.826659674</v>
          </cell>
          <cell r="AA241">
            <v>12615758.609608196</v>
          </cell>
          <cell r="AB241">
            <v>18872590.227424469</v>
          </cell>
          <cell r="AD241">
            <v>74485287.270245284</v>
          </cell>
          <cell r="AF241">
            <v>10263023.437322296</v>
          </cell>
          <cell r="AG241">
            <v>11</v>
          </cell>
          <cell r="AH241">
            <v>9944239.2277967297</v>
          </cell>
          <cell r="AI241">
            <v>20207262.665119026</v>
          </cell>
          <cell r="AK241">
            <v>0</v>
          </cell>
          <cell r="AL241">
            <v>26080960.213163979</v>
          </cell>
          <cell r="AM241">
            <v>26080960.213163979</v>
          </cell>
          <cell r="AO241">
            <v>0.16245545622670565</v>
          </cell>
          <cell r="AQ241">
            <v>3282780.0753547875</v>
          </cell>
          <cell r="AR241">
            <v>4236994.2902601128</v>
          </cell>
          <cell r="AT241">
            <v>82005061.63586019</v>
          </cell>
          <cell r="AU241">
            <v>82005000</v>
          </cell>
        </row>
        <row r="242">
          <cell r="B242" t="str">
            <v>WC013</v>
          </cell>
          <cell r="C242" t="str">
            <v xml:space="preserve"> Bergrivier</v>
          </cell>
          <cell r="D242">
            <v>231</v>
          </cell>
          <cell r="E242" t="str">
            <v>B3</v>
          </cell>
          <cell r="F242" t="str">
            <v>B</v>
          </cell>
          <cell r="G242">
            <v>21815.754631705589</v>
          </cell>
          <cell r="H242">
            <v>0.43836852258274356</v>
          </cell>
          <cell r="I242">
            <v>9085.1731205820033</v>
          </cell>
          <cell r="K242">
            <v>29937319.423854738</v>
          </cell>
          <cell r="L242">
            <v>16121092.734427903</v>
          </cell>
          <cell r="M242">
            <v>13514027.530897429</v>
          </cell>
          <cell r="N242">
            <v>20216358.905164629</v>
          </cell>
          <cell r="O242">
            <v>79788798.594344705</v>
          </cell>
          <cell r="Q242">
            <v>1</v>
          </cell>
          <cell r="R242">
            <v>1</v>
          </cell>
          <cell r="S242">
            <v>1</v>
          </cell>
          <cell r="U242">
            <v>0</v>
          </cell>
          <cell r="V242">
            <v>0</v>
          </cell>
          <cell r="W242">
            <v>0</v>
          </cell>
          <cell r="Y242">
            <v>29937319.423854738</v>
          </cell>
          <cell r="Z242">
            <v>16121092.734427903</v>
          </cell>
          <cell r="AA242">
            <v>13514027.530897429</v>
          </cell>
          <cell r="AB242">
            <v>20216358.905164629</v>
          </cell>
          <cell r="AD242">
            <v>79788798.594344705</v>
          </cell>
          <cell r="AF242">
            <v>10263023.437322296</v>
          </cell>
          <cell r="AG242">
            <v>13</v>
          </cell>
          <cell r="AH242">
            <v>11752282.72375977</v>
          </cell>
          <cell r="AI242">
            <v>22015306.161082067</v>
          </cell>
          <cell r="AK242">
            <v>0</v>
          </cell>
          <cell r="AL242">
            <v>33728793.797511987</v>
          </cell>
          <cell r="AM242">
            <v>33728793.797511987</v>
          </cell>
          <cell r="AO242">
            <v>0</v>
          </cell>
          <cell r="AQ242">
            <v>0</v>
          </cell>
          <cell r="AR242">
            <v>0</v>
          </cell>
          <cell r="AT242">
            <v>79788798.594344705</v>
          </cell>
          <cell r="AU242">
            <v>79789000</v>
          </cell>
        </row>
        <row r="243">
          <cell r="B243" t="str">
            <v>WC014</v>
          </cell>
          <cell r="C243" t="str">
            <v xml:space="preserve"> Saldanha Bay</v>
          </cell>
          <cell r="D243">
            <v>232</v>
          </cell>
          <cell r="E243" t="str">
            <v>B2</v>
          </cell>
          <cell r="F243" t="str">
            <v>B</v>
          </cell>
          <cell r="G243">
            <v>42793.249926729026</v>
          </cell>
          <cell r="H243">
            <v>0.45000527578082317</v>
          </cell>
          <cell r="I243">
            <v>18294.328823093616</v>
          </cell>
          <cell r="K243">
            <v>60283184.299618617</v>
          </cell>
          <cell r="L243">
            <v>32462185.096184097</v>
          </cell>
          <cell r="M243">
            <v>27212476.866785318</v>
          </cell>
          <cell r="N243">
            <v>40708604.283928722</v>
          </cell>
          <cell r="O243">
            <v>160666450.54651675</v>
          </cell>
          <cell r="Q243">
            <v>1</v>
          </cell>
          <cell r="R243">
            <v>1</v>
          </cell>
          <cell r="S243">
            <v>1</v>
          </cell>
          <cell r="U243">
            <v>0</v>
          </cell>
          <cell r="V243">
            <v>0</v>
          </cell>
          <cell r="W243">
            <v>0</v>
          </cell>
          <cell r="Y243">
            <v>60283184.299618617</v>
          </cell>
          <cell r="Z243">
            <v>32462185.096184097</v>
          </cell>
          <cell r="AA243">
            <v>27212476.866785318</v>
          </cell>
          <cell r="AB243">
            <v>40708604.283928722</v>
          </cell>
          <cell r="AD243">
            <v>160666450.54651675</v>
          </cell>
          <cell r="AF243">
            <v>10263023.437322296</v>
          </cell>
          <cell r="AG243">
            <v>27</v>
          </cell>
          <cell r="AH243">
            <v>24408587.195501063</v>
          </cell>
          <cell r="AI243">
            <v>34671610.632823363</v>
          </cell>
          <cell r="AK243">
            <v>0</v>
          </cell>
          <cell r="AL243">
            <v>66161575.754356287</v>
          </cell>
          <cell r="AM243">
            <v>66161575.754356287</v>
          </cell>
          <cell r="AO243">
            <v>1.0787875314986484E-2</v>
          </cell>
          <cell r="AQ243">
            <v>374033.01247665804</v>
          </cell>
          <cell r="AR243">
            <v>713742.82988102839</v>
          </cell>
          <cell r="AT243">
            <v>161754226.38887444</v>
          </cell>
          <cell r="AU243">
            <v>161754000</v>
          </cell>
        </row>
        <row r="244">
          <cell r="B244" t="str">
            <v>WC015</v>
          </cell>
          <cell r="C244" t="str">
            <v xml:space="preserve"> Swartland</v>
          </cell>
          <cell r="D244">
            <v>233</v>
          </cell>
          <cell r="E244" t="str">
            <v>B3</v>
          </cell>
          <cell r="F244" t="str">
            <v>B</v>
          </cell>
          <cell r="G244">
            <v>49848.767168224775</v>
          </cell>
          <cell r="H244">
            <v>0.45325843632120849</v>
          </cell>
          <cell r="I244">
            <v>21464.65554624908</v>
          </cell>
          <cell r="K244">
            <v>70729995.002000451</v>
          </cell>
          <cell r="L244">
            <v>38087738.998579085</v>
          </cell>
          <cell r="M244">
            <v>31928279.422226124</v>
          </cell>
          <cell r="N244">
            <v>47763226.362262823</v>
          </cell>
          <cell r="O244">
            <v>188509239.78506848</v>
          </cell>
          <cell r="Q244">
            <v>1</v>
          </cell>
          <cell r="R244">
            <v>1</v>
          </cell>
          <cell r="S244">
            <v>1</v>
          </cell>
          <cell r="U244">
            <v>0</v>
          </cell>
          <cell r="V244">
            <v>0</v>
          </cell>
          <cell r="W244">
            <v>0</v>
          </cell>
          <cell r="Y244">
            <v>70729995.002000451</v>
          </cell>
          <cell r="Z244">
            <v>38087738.998579085</v>
          </cell>
          <cell r="AA244">
            <v>31928279.422226124</v>
          </cell>
          <cell r="AB244">
            <v>47763226.362262823</v>
          </cell>
          <cell r="AD244">
            <v>188509239.78506848</v>
          </cell>
          <cell r="AF244">
            <v>10263023.437322296</v>
          </cell>
          <cell r="AG244">
            <v>23</v>
          </cell>
          <cell r="AH244">
            <v>20792500.203574978</v>
          </cell>
          <cell r="AI244">
            <v>31055523.640897274</v>
          </cell>
          <cell r="AK244">
            <v>0</v>
          </cell>
          <cell r="AL244">
            <v>77069934.882458359</v>
          </cell>
          <cell r="AM244">
            <v>77069934.882458359</v>
          </cell>
          <cell r="AO244">
            <v>0</v>
          </cell>
          <cell r="AQ244">
            <v>0</v>
          </cell>
          <cell r="AR244">
            <v>0</v>
          </cell>
          <cell r="AT244">
            <v>188509239.78506848</v>
          </cell>
          <cell r="AU244">
            <v>188509000</v>
          </cell>
        </row>
        <row r="245">
          <cell r="B245" t="str">
            <v>DC1</v>
          </cell>
          <cell r="C245" t="str">
            <v xml:space="preserve"> West Coast District Municipality</v>
          </cell>
          <cell r="D245">
            <v>234</v>
          </cell>
          <cell r="E245" t="str">
            <v>C1</v>
          </cell>
          <cell r="F245" t="str">
            <v>C</v>
          </cell>
          <cell r="G245">
            <v>153810.91450491443</v>
          </cell>
          <cell r="H245">
            <v>0</v>
          </cell>
          <cell r="I245">
            <v>0</v>
          </cell>
          <cell r="K245">
            <v>0</v>
          </cell>
          <cell r="L245">
            <v>0</v>
          </cell>
          <cell r="M245">
            <v>0</v>
          </cell>
          <cell r="N245">
            <v>0</v>
          </cell>
          <cell r="O245">
            <v>0</v>
          </cell>
          <cell r="Q245">
            <v>0</v>
          </cell>
          <cell r="R245">
            <v>0</v>
          </cell>
          <cell r="S245">
            <v>0</v>
          </cell>
          <cell r="U245">
            <v>0</v>
          </cell>
          <cell r="V245">
            <v>0</v>
          </cell>
          <cell r="W245">
            <v>0</v>
          </cell>
          <cell r="Y245">
            <v>0</v>
          </cell>
          <cell r="Z245">
            <v>0</v>
          </cell>
          <cell r="AA245">
            <v>0</v>
          </cell>
          <cell r="AB245">
            <v>0</v>
          </cell>
          <cell r="AD245">
            <v>0</v>
          </cell>
          <cell r="AF245">
            <v>10263023.437322296</v>
          </cell>
          <cell r="AG245">
            <v>25</v>
          </cell>
          <cell r="AH245">
            <v>22600543.699538022</v>
          </cell>
          <cell r="AI245">
            <v>32863567.136860318</v>
          </cell>
          <cell r="AK245">
            <v>26519892.344062537</v>
          </cell>
          <cell r="AL245">
            <v>0</v>
          </cell>
          <cell r="AM245">
            <v>26519892.344062537</v>
          </cell>
          <cell r="AO245">
            <v>0.43541428750070943</v>
          </cell>
          <cell r="AQ245">
            <v>14309266.669627765</v>
          </cell>
          <cell r="AR245">
            <v>11547140.029585509</v>
          </cell>
          <cell r="AT245">
            <v>25856406.699213274</v>
          </cell>
          <cell r="AU245">
            <v>25856000</v>
          </cell>
        </row>
        <row r="246">
          <cell r="B246" t="str">
            <v>WC022</v>
          </cell>
          <cell r="C246" t="str">
            <v xml:space="preserve"> Witzenberg</v>
          </cell>
          <cell r="D246">
            <v>235</v>
          </cell>
          <cell r="E246" t="str">
            <v>B3</v>
          </cell>
          <cell r="F246" t="str">
            <v>B</v>
          </cell>
          <cell r="G246">
            <v>42080.84181247386</v>
          </cell>
          <cell r="H246">
            <v>0.50879056772311215</v>
          </cell>
          <cell r="I246">
            <v>20339.818626233297</v>
          </cell>
          <cell r="K246">
            <v>67023450.093354806</v>
          </cell>
          <cell r="L246">
            <v>36091783.604223207</v>
          </cell>
          <cell r="M246">
            <v>30255105.240170538</v>
          </cell>
          <cell r="N246">
            <v>45260235.325878225</v>
          </cell>
          <cell r="O246">
            <v>178630574.26362678</v>
          </cell>
          <cell r="Q246">
            <v>1</v>
          </cell>
          <cell r="R246">
            <v>1</v>
          </cell>
          <cell r="S246">
            <v>1</v>
          </cell>
          <cell r="U246">
            <v>0</v>
          </cell>
          <cell r="V246">
            <v>0</v>
          </cell>
          <cell r="W246">
            <v>0</v>
          </cell>
          <cell r="Y246">
            <v>67023450.093354806</v>
          </cell>
          <cell r="Z246">
            <v>36091783.604223207</v>
          </cell>
          <cell r="AA246">
            <v>30255105.240170538</v>
          </cell>
          <cell r="AB246">
            <v>45260235.325878225</v>
          </cell>
          <cell r="AD246">
            <v>178630574.26362678</v>
          </cell>
          <cell r="AF246">
            <v>10263023.437322296</v>
          </cell>
          <cell r="AG246">
            <v>23</v>
          </cell>
          <cell r="AH246">
            <v>20792500.203574978</v>
          </cell>
          <cell r="AI246">
            <v>31055523.640897274</v>
          </cell>
          <cell r="AK246">
            <v>0</v>
          </cell>
          <cell r="AL246">
            <v>65060139.34791334</v>
          </cell>
          <cell r="AM246">
            <v>65060139.34791334</v>
          </cell>
          <cell r="AO246">
            <v>0</v>
          </cell>
          <cell r="AQ246">
            <v>0</v>
          </cell>
          <cell r="AR246">
            <v>0</v>
          </cell>
          <cell r="AT246">
            <v>178630574.26362678</v>
          </cell>
          <cell r="AU246">
            <v>178631000</v>
          </cell>
        </row>
        <row r="247">
          <cell r="B247" t="str">
            <v>WC023</v>
          </cell>
          <cell r="C247" t="str">
            <v xml:space="preserve"> Drakenstein</v>
          </cell>
          <cell r="D247">
            <v>236</v>
          </cell>
          <cell r="E247" t="str">
            <v>B1</v>
          </cell>
          <cell r="F247" t="str">
            <v>B</v>
          </cell>
          <cell r="G247">
            <v>81745.617084984115</v>
          </cell>
          <cell r="H247">
            <v>0.41626664722329593</v>
          </cell>
          <cell r="I247">
            <v>32326.575251707429</v>
          </cell>
          <cell r="K247">
            <v>106522021.79804434</v>
          </cell>
          <cell r="L247">
            <v>57361561.579781204</v>
          </cell>
          <cell r="M247">
            <v>48085184.743647017</v>
          </cell>
          <cell r="N247">
            <v>71933207.963071227</v>
          </cell>
          <cell r="O247">
            <v>283901976.08454382</v>
          </cell>
          <cell r="Q247">
            <v>1</v>
          </cell>
          <cell r="R247">
            <v>1</v>
          </cell>
          <cell r="S247">
            <v>1</v>
          </cell>
          <cell r="U247">
            <v>0</v>
          </cell>
          <cell r="V247">
            <v>0</v>
          </cell>
          <cell r="W247">
            <v>0</v>
          </cell>
          <cell r="Y247">
            <v>106522021.79804434</v>
          </cell>
          <cell r="Z247">
            <v>57361561.579781204</v>
          </cell>
          <cell r="AA247">
            <v>48085184.743647017</v>
          </cell>
          <cell r="AB247">
            <v>71933207.963071227</v>
          </cell>
          <cell r="AD247">
            <v>283901976.08454382</v>
          </cell>
          <cell r="AF247">
            <v>10263023.437322296</v>
          </cell>
          <cell r="AG247">
            <v>65</v>
          </cell>
          <cell r="AH247">
            <v>58761413.618798852</v>
          </cell>
          <cell r="AI247">
            <v>69024437.056121141</v>
          </cell>
          <cell r="AK247">
            <v>0</v>
          </cell>
          <cell r="AL247">
            <v>126384858.51425447</v>
          </cell>
          <cell r="AM247">
            <v>126384858.51425447</v>
          </cell>
          <cell r="AO247">
            <v>0</v>
          </cell>
          <cell r="AQ247">
            <v>0</v>
          </cell>
          <cell r="AR247">
            <v>0</v>
          </cell>
          <cell r="AT247">
            <v>283901976.08454382</v>
          </cell>
          <cell r="AU247">
            <v>283902000</v>
          </cell>
        </row>
        <row r="248">
          <cell r="B248" t="str">
            <v>WC024</v>
          </cell>
          <cell r="C248" t="str">
            <v xml:space="preserve"> Stellenbosch</v>
          </cell>
          <cell r="D248">
            <v>237</v>
          </cell>
          <cell r="E248" t="str">
            <v>B1</v>
          </cell>
          <cell r="F248" t="str">
            <v>B</v>
          </cell>
          <cell r="G248">
            <v>61827.214579034793</v>
          </cell>
          <cell r="H248">
            <v>0.51241557139866389</v>
          </cell>
          <cell r="I248">
            <v>30097.166112178722</v>
          </cell>
          <cell r="K248">
            <v>99175707.902788997</v>
          </cell>
          <cell r="L248">
            <v>53405609.282086179</v>
          </cell>
          <cell r="M248">
            <v>44768979.747952312</v>
          </cell>
          <cell r="N248">
            <v>66972318.97251787</v>
          </cell>
          <cell r="O248">
            <v>264322615.90534538</v>
          </cell>
          <cell r="Q248">
            <v>1</v>
          </cell>
          <cell r="R248">
            <v>1</v>
          </cell>
          <cell r="S248">
            <v>1</v>
          </cell>
          <cell r="U248">
            <v>0</v>
          </cell>
          <cell r="V248">
            <v>0</v>
          </cell>
          <cell r="W248">
            <v>0</v>
          </cell>
          <cell r="Y248">
            <v>99175707.902788997</v>
          </cell>
          <cell r="Z248">
            <v>53405609.282086179</v>
          </cell>
          <cell r="AA248">
            <v>44768979.747952312</v>
          </cell>
          <cell r="AB248">
            <v>66972318.97251787</v>
          </cell>
          <cell r="AD248">
            <v>264322615.90534538</v>
          </cell>
          <cell r="AF248">
            <v>10263023.437322296</v>
          </cell>
          <cell r="AG248">
            <v>45</v>
          </cell>
          <cell r="AH248">
            <v>40680978.659168437</v>
          </cell>
          <cell r="AI248">
            <v>50944002.096490733</v>
          </cell>
          <cell r="AK248">
            <v>0</v>
          </cell>
          <cell r="AL248">
            <v>95589513.487654909</v>
          </cell>
          <cell r="AM248">
            <v>95589513.487654909</v>
          </cell>
          <cell r="AO248">
            <v>0</v>
          </cell>
          <cell r="AQ248">
            <v>0</v>
          </cell>
          <cell r="AR248">
            <v>0</v>
          </cell>
          <cell r="AT248">
            <v>264322615.90534538</v>
          </cell>
          <cell r="AU248">
            <v>264323000</v>
          </cell>
        </row>
        <row r="249">
          <cell r="B249" t="str">
            <v>WC025</v>
          </cell>
          <cell r="C249" t="str">
            <v xml:space="preserve"> Breede Valley</v>
          </cell>
          <cell r="D249">
            <v>238</v>
          </cell>
          <cell r="E249" t="str">
            <v>B2</v>
          </cell>
          <cell r="F249" t="str">
            <v>B</v>
          </cell>
          <cell r="G249">
            <v>51623.905868474649</v>
          </cell>
          <cell r="H249">
            <v>0.4963942855096915</v>
          </cell>
          <cell r="I249">
            <v>24344.521275360989</v>
          </cell>
          <cell r="K249">
            <v>80219683.210023567</v>
          </cell>
          <cell r="L249">
            <v>43197887.354094386</v>
          </cell>
          <cell r="M249">
            <v>36212026.603701204</v>
          </cell>
          <cell r="N249">
            <v>54171513.62390174</v>
          </cell>
          <cell r="O249">
            <v>213801110.79172087</v>
          </cell>
          <cell r="Q249">
            <v>1</v>
          </cell>
          <cell r="R249">
            <v>1</v>
          </cell>
          <cell r="S249">
            <v>1</v>
          </cell>
          <cell r="U249">
            <v>0</v>
          </cell>
          <cell r="V249">
            <v>0</v>
          </cell>
          <cell r="W249">
            <v>0</v>
          </cell>
          <cell r="Y249">
            <v>80219683.210023567</v>
          </cell>
          <cell r="Z249">
            <v>43197887.354094386</v>
          </cell>
          <cell r="AA249">
            <v>36212026.603701204</v>
          </cell>
          <cell r="AB249">
            <v>54171513.62390174</v>
          </cell>
          <cell r="AD249">
            <v>213801110.79172087</v>
          </cell>
          <cell r="AF249">
            <v>10263023.437322296</v>
          </cell>
          <cell r="AG249">
            <v>41</v>
          </cell>
          <cell r="AH249">
            <v>37064891.667242356</v>
          </cell>
          <cell r="AI249">
            <v>47327915.104564652</v>
          </cell>
          <cell r="AK249">
            <v>0</v>
          </cell>
          <cell r="AL249">
            <v>79814432.526179358</v>
          </cell>
          <cell r="AM249">
            <v>79814432.526179358</v>
          </cell>
          <cell r="AO249">
            <v>0</v>
          </cell>
          <cell r="AQ249">
            <v>0</v>
          </cell>
          <cell r="AR249">
            <v>0</v>
          </cell>
          <cell r="AT249">
            <v>213801110.79172087</v>
          </cell>
          <cell r="AU249">
            <v>213801000</v>
          </cell>
        </row>
        <row r="250">
          <cell r="B250" t="str">
            <v>WC026</v>
          </cell>
          <cell r="C250" t="str">
            <v xml:space="preserve"> Langeberg</v>
          </cell>
          <cell r="D250">
            <v>239</v>
          </cell>
          <cell r="E250" t="str">
            <v>B3</v>
          </cell>
          <cell r="F250" t="str">
            <v>B</v>
          </cell>
          <cell r="G250">
            <v>30504.123311085015</v>
          </cell>
          <cell r="H250">
            <v>0.50638271921628131</v>
          </cell>
          <cell r="I250">
            <v>14674.422864097185</v>
          </cell>
          <cell r="K250">
            <v>48354927.177772045</v>
          </cell>
          <cell r="L250">
            <v>26038879.906469531</v>
          </cell>
          <cell r="M250">
            <v>21827933.486063957</v>
          </cell>
          <cell r="N250">
            <v>32653576.922454737</v>
          </cell>
          <cell r="O250">
            <v>128875317.49276027</v>
          </cell>
          <cell r="Q250">
            <v>1</v>
          </cell>
          <cell r="R250">
            <v>1</v>
          </cell>
          <cell r="S250">
            <v>1</v>
          </cell>
          <cell r="U250">
            <v>0</v>
          </cell>
          <cell r="V250">
            <v>0</v>
          </cell>
          <cell r="W250">
            <v>0</v>
          </cell>
          <cell r="Y250">
            <v>48354927.177772045</v>
          </cell>
          <cell r="Z250">
            <v>26038879.906469531</v>
          </cell>
          <cell r="AA250">
            <v>21827933.486063957</v>
          </cell>
          <cell r="AB250">
            <v>32653576.922454737</v>
          </cell>
          <cell r="AD250">
            <v>128875317.49276027</v>
          </cell>
          <cell r="AF250">
            <v>10263023.437322296</v>
          </cell>
          <cell r="AG250">
            <v>23</v>
          </cell>
          <cell r="AH250">
            <v>20792500.203574978</v>
          </cell>
          <cell r="AI250">
            <v>31055523.640897274</v>
          </cell>
          <cell r="AK250">
            <v>0</v>
          </cell>
          <cell r="AL250">
            <v>47161663.783941574</v>
          </cell>
          <cell r="AM250">
            <v>47161663.783941574</v>
          </cell>
          <cell r="AO250">
            <v>3.8548079299500548E-2</v>
          </cell>
          <cell r="AQ250">
            <v>1197130.787996822</v>
          </cell>
          <cell r="AR250">
            <v>1817991.555439763</v>
          </cell>
          <cell r="AT250">
            <v>131890439.83619685</v>
          </cell>
          <cell r="AU250">
            <v>131890000</v>
          </cell>
        </row>
        <row r="251">
          <cell r="B251" t="str">
            <v>DC2</v>
          </cell>
          <cell r="C251" t="str">
            <v xml:space="preserve"> Cape Winelands District Municipality</v>
          </cell>
          <cell r="D251">
            <v>240</v>
          </cell>
          <cell r="E251" t="str">
            <v>C1</v>
          </cell>
          <cell r="F251" t="str">
            <v>C</v>
          </cell>
          <cell r="G251">
            <v>267781.70265605242</v>
          </cell>
          <cell r="H251">
            <v>0</v>
          </cell>
          <cell r="I251">
            <v>0</v>
          </cell>
          <cell r="K251">
            <v>0</v>
          </cell>
          <cell r="L251">
            <v>0</v>
          </cell>
          <cell r="M251">
            <v>0</v>
          </cell>
          <cell r="N251">
            <v>0</v>
          </cell>
          <cell r="O251">
            <v>0</v>
          </cell>
          <cell r="Q251">
            <v>0</v>
          </cell>
          <cell r="R251">
            <v>0</v>
          </cell>
          <cell r="S251">
            <v>0</v>
          </cell>
          <cell r="U251">
            <v>0</v>
          </cell>
          <cell r="V251">
            <v>0</v>
          </cell>
          <cell r="W251">
            <v>0</v>
          </cell>
          <cell r="Y251">
            <v>0</v>
          </cell>
          <cell r="Z251">
            <v>0</v>
          </cell>
          <cell r="AA251">
            <v>0</v>
          </cell>
          <cell r="AB251">
            <v>0</v>
          </cell>
          <cell r="AD251">
            <v>0</v>
          </cell>
          <cell r="AF251">
            <v>10263023.437322296</v>
          </cell>
          <cell r="AG251">
            <v>41</v>
          </cell>
          <cell r="AH251">
            <v>37064891.667242356</v>
          </cell>
          <cell r="AI251">
            <v>47327915.104564652</v>
          </cell>
          <cell r="AK251">
            <v>46170598.159478299</v>
          </cell>
          <cell r="AL251">
            <v>0</v>
          </cell>
          <cell r="AM251">
            <v>46170598.159478299</v>
          </cell>
          <cell r="AO251">
            <v>3.4480650098009047E-2</v>
          </cell>
          <cell r="AQ251">
            <v>1631897.280588771</v>
          </cell>
          <cell r="AR251">
            <v>1591992.2399527517</v>
          </cell>
          <cell r="AT251">
            <v>3223889.5205415227</v>
          </cell>
          <cell r="AU251">
            <v>3224000</v>
          </cell>
        </row>
        <row r="252">
          <cell r="B252" t="str">
            <v>WC031</v>
          </cell>
          <cell r="C252" t="str">
            <v xml:space="preserve"> Theewaterskloof</v>
          </cell>
          <cell r="D252">
            <v>241</v>
          </cell>
          <cell r="E252" t="str">
            <v>B3</v>
          </cell>
          <cell r="F252" t="str">
            <v>B</v>
          </cell>
          <cell r="G252">
            <v>36238.769962102917</v>
          </cell>
          <cell r="H252">
            <v>0.53008546242741583</v>
          </cell>
          <cell r="I252">
            <v>18249.162876503964</v>
          </cell>
          <cell r="K252">
            <v>60134354.183539495</v>
          </cell>
          <cell r="L252">
            <v>32382040.843152694</v>
          </cell>
          <cell r="M252">
            <v>27145293.35387142</v>
          </cell>
          <cell r="N252">
            <v>40608100.862097457</v>
          </cell>
          <cell r="O252">
            <v>160269789.24266106</v>
          </cell>
          <cell r="Q252">
            <v>1</v>
          </cell>
          <cell r="R252">
            <v>1</v>
          </cell>
          <cell r="S252">
            <v>1</v>
          </cell>
          <cell r="U252">
            <v>0</v>
          </cell>
          <cell r="V252">
            <v>0</v>
          </cell>
          <cell r="W252">
            <v>0</v>
          </cell>
          <cell r="Y252">
            <v>60134354.183539495</v>
          </cell>
          <cell r="Z252">
            <v>32382040.843152694</v>
          </cell>
          <cell r="AA252">
            <v>27145293.35387142</v>
          </cell>
          <cell r="AB252">
            <v>40608100.862097457</v>
          </cell>
          <cell r="AD252">
            <v>160269789.24266106</v>
          </cell>
          <cell r="AF252">
            <v>10263023.437322296</v>
          </cell>
          <cell r="AG252">
            <v>27</v>
          </cell>
          <cell r="AH252">
            <v>24408587.195501063</v>
          </cell>
          <cell r="AI252">
            <v>34671610.632823363</v>
          </cell>
          <cell r="AK252">
            <v>0</v>
          </cell>
          <cell r="AL252">
            <v>56027857.856030539</v>
          </cell>
          <cell r="AM252">
            <v>56027857.856030539</v>
          </cell>
          <cell r="AO252">
            <v>0.10136446845114766</v>
          </cell>
          <cell r="AQ252">
            <v>3514469.3821412995</v>
          </cell>
          <cell r="AR252">
            <v>5679234.0300329933</v>
          </cell>
          <cell r="AT252">
            <v>169463492.65483534</v>
          </cell>
          <cell r="AU252">
            <v>169463000</v>
          </cell>
        </row>
        <row r="253">
          <cell r="B253" t="str">
            <v>WC032</v>
          </cell>
          <cell r="C253" t="str">
            <v xml:space="preserve"> Overstrand</v>
          </cell>
          <cell r="D253">
            <v>242</v>
          </cell>
          <cell r="E253" t="str">
            <v>B2</v>
          </cell>
          <cell r="F253" t="str">
            <v>B</v>
          </cell>
          <cell r="G253">
            <v>43592.316183179821</v>
          </cell>
          <cell r="H253">
            <v>0.50130553502856279</v>
          </cell>
          <cell r="I253">
            <v>20760.415917976072</v>
          </cell>
          <cell r="K253">
            <v>68409395.666938454</v>
          </cell>
          <cell r="L253">
            <v>36838108.176583156</v>
          </cell>
          <cell r="M253">
            <v>30880735.957889725</v>
          </cell>
          <cell r="N253">
            <v>46196149.885959551</v>
          </cell>
          <cell r="O253">
            <v>182324389.6873709</v>
          </cell>
          <cell r="Q253">
            <v>1</v>
          </cell>
          <cell r="R253">
            <v>1</v>
          </cell>
          <cell r="S253">
            <v>1</v>
          </cell>
          <cell r="U253">
            <v>0</v>
          </cell>
          <cell r="V253">
            <v>0</v>
          </cell>
          <cell r="W253">
            <v>0</v>
          </cell>
          <cell r="Y253">
            <v>68409395.666938454</v>
          </cell>
          <cell r="Z253">
            <v>36838108.176583156</v>
          </cell>
          <cell r="AA253">
            <v>30880735.957889725</v>
          </cell>
          <cell r="AB253">
            <v>46196149.885959551</v>
          </cell>
          <cell r="AD253">
            <v>182324389.6873709</v>
          </cell>
          <cell r="AF253">
            <v>10263023.437322296</v>
          </cell>
          <cell r="AG253">
            <v>27</v>
          </cell>
          <cell r="AH253">
            <v>24408587.195501063</v>
          </cell>
          <cell r="AI253">
            <v>34671610.632823363</v>
          </cell>
          <cell r="AK253">
            <v>0</v>
          </cell>
          <cell r="AL253">
            <v>67396992.151789039</v>
          </cell>
          <cell r="AM253">
            <v>67396992.151789039</v>
          </cell>
          <cell r="AO253">
            <v>0.12260579247763237</v>
          </cell>
          <cell r="AQ253">
            <v>4250940.2981132129</v>
          </cell>
          <cell r="AR253">
            <v>8263261.6333788643</v>
          </cell>
          <cell r="AT253">
            <v>194838591.61886299</v>
          </cell>
          <cell r="AU253">
            <v>194839000</v>
          </cell>
        </row>
        <row r="254">
          <cell r="B254" t="str">
            <v>WC033</v>
          </cell>
          <cell r="C254" t="str">
            <v xml:space="preserve"> Cape Agulhas</v>
          </cell>
          <cell r="D254">
            <v>243</v>
          </cell>
          <cell r="E254" t="str">
            <v>B3</v>
          </cell>
          <cell r="F254" t="str">
            <v>B</v>
          </cell>
          <cell r="G254">
            <v>12410.739140609961</v>
          </cell>
          <cell r="H254">
            <v>0.44021215849276529</v>
          </cell>
          <cell r="I254">
            <v>5190.1903522996299</v>
          </cell>
          <cell r="K254">
            <v>17102633.531043753</v>
          </cell>
          <cell r="L254">
            <v>9209680.3074893188</v>
          </cell>
          <cell r="M254">
            <v>7720312.4674284887</v>
          </cell>
          <cell r="N254">
            <v>11549229.668558091</v>
          </cell>
          <cell r="O254">
            <v>45581855.974519655</v>
          </cell>
          <cell r="Q254">
            <v>1</v>
          </cell>
          <cell r="R254">
            <v>1</v>
          </cell>
          <cell r="S254">
            <v>1</v>
          </cell>
          <cell r="U254">
            <v>0</v>
          </cell>
          <cell r="V254">
            <v>0</v>
          </cell>
          <cell r="W254">
            <v>0</v>
          </cell>
          <cell r="Y254">
            <v>17102633.531043753</v>
          </cell>
          <cell r="Z254">
            <v>9209680.3074893188</v>
          </cell>
          <cell r="AA254">
            <v>7720312.4674284887</v>
          </cell>
          <cell r="AB254">
            <v>11549229.668558091</v>
          </cell>
          <cell r="AD254">
            <v>45581855.974519655</v>
          </cell>
          <cell r="AF254">
            <v>10263023.437322296</v>
          </cell>
          <cell r="AG254">
            <v>11</v>
          </cell>
          <cell r="AH254">
            <v>9944239.2277967297</v>
          </cell>
          <cell r="AI254">
            <v>20207262.665119026</v>
          </cell>
          <cell r="AK254">
            <v>0</v>
          </cell>
          <cell r="AL254">
            <v>19187934.060276777</v>
          </cell>
          <cell r="AM254">
            <v>19187934.060276777</v>
          </cell>
          <cell r="AO254">
            <v>7.593333331359764E-2</v>
          </cell>
          <cell r="AQ254">
            <v>1534404.8113059003</v>
          </cell>
          <cell r="AR254">
            <v>1457003.7925983295</v>
          </cell>
          <cell r="AT254">
            <v>48573264.578423887</v>
          </cell>
          <cell r="AU254">
            <v>48573000</v>
          </cell>
        </row>
        <row r="255">
          <cell r="B255" t="str">
            <v>WC034</v>
          </cell>
          <cell r="C255" t="str">
            <v xml:space="preserve"> Swellendam</v>
          </cell>
          <cell r="D255">
            <v>244</v>
          </cell>
          <cell r="E255" t="str">
            <v>B3</v>
          </cell>
          <cell r="F255" t="str">
            <v>B</v>
          </cell>
          <cell r="G255">
            <v>13121.683851581734</v>
          </cell>
          <cell r="H255">
            <v>0.45526481386783973</v>
          </cell>
          <cell r="I255">
            <v>5675.148908506847</v>
          </cell>
          <cell r="K255">
            <v>18700661.329943508</v>
          </cell>
          <cell r="L255">
            <v>10070210.068805521</v>
          </cell>
          <cell r="M255">
            <v>8441679.3795329407</v>
          </cell>
          <cell r="N255">
            <v>12628361.138733918</v>
          </cell>
          <cell r="O255">
            <v>49840911.917015888</v>
          </cell>
          <cell r="Q255">
            <v>1</v>
          </cell>
          <cell r="R255">
            <v>1</v>
          </cell>
          <cell r="S255">
            <v>1</v>
          </cell>
          <cell r="U255">
            <v>0</v>
          </cell>
          <cell r="V255">
            <v>0</v>
          </cell>
          <cell r="W255">
            <v>0</v>
          </cell>
          <cell r="Y255">
            <v>18700661.329943508</v>
          </cell>
          <cell r="Z255">
            <v>10070210.068805521</v>
          </cell>
          <cell r="AA255">
            <v>8441679.3795329407</v>
          </cell>
          <cell r="AB255">
            <v>12628361.138733918</v>
          </cell>
          <cell r="AD255">
            <v>49840911.917015888</v>
          </cell>
          <cell r="AF255">
            <v>10263023.437322296</v>
          </cell>
          <cell r="AG255">
            <v>11</v>
          </cell>
          <cell r="AH255">
            <v>9944239.2277967297</v>
          </cell>
          <cell r="AI255">
            <v>20207262.665119026</v>
          </cell>
          <cell r="AK255">
            <v>0</v>
          </cell>
          <cell r="AL255">
            <v>20287107.935424272</v>
          </cell>
          <cell r="AM255">
            <v>20287107.935424272</v>
          </cell>
          <cell r="AO255">
            <v>7.0656836718413718E-2</v>
          </cell>
          <cell r="AQ255">
            <v>1427781.2586554126</v>
          </cell>
          <cell r="AR255">
            <v>1433422.872882108</v>
          </cell>
          <cell r="AT255">
            <v>52702116.048553407</v>
          </cell>
          <cell r="AU255">
            <v>52702000</v>
          </cell>
        </row>
        <row r="256">
          <cell r="B256" t="str">
            <v>DC3</v>
          </cell>
          <cell r="C256" t="str">
            <v xml:space="preserve"> Overberg District Municipality</v>
          </cell>
          <cell r="D256">
            <v>245</v>
          </cell>
          <cell r="E256" t="str">
            <v>C1</v>
          </cell>
          <cell r="F256" t="str">
            <v>C</v>
          </cell>
          <cell r="G256">
            <v>105363.50913747444</v>
          </cell>
          <cell r="H256">
            <v>0</v>
          </cell>
          <cell r="I256">
            <v>0</v>
          </cell>
          <cell r="K256">
            <v>0</v>
          </cell>
          <cell r="L256">
            <v>0</v>
          </cell>
          <cell r="M256">
            <v>0</v>
          </cell>
          <cell r="N256">
            <v>0</v>
          </cell>
          <cell r="O256">
            <v>0</v>
          </cell>
          <cell r="Q256">
            <v>0</v>
          </cell>
          <cell r="R256">
            <v>0</v>
          </cell>
          <cell r="S256">
            <v>0</v>
          </cell>
          <cell r="U256">
            <v>0</v>
          </cell>
          <cell r="V256">
            <v>0</v>
          </cell>
          <cell r="W256">
            <v>0</v>
          </cell>
          <cell r="Y256">
            <v>0</v>
          </cell>
          <cell r="Z256">
            <v>0</v>
          </cell>
          <cell r="AA256">
            <v>0</v>
          </cell>
          <cell r="AB256">
            <v>0</v>
          </cell>
          <cell r="AD256">
            <v>0</v>
          </cell>
          <cell r="AF256">
            <v>10263023.437322296</v>
          </cell>
          <cell r="AG256">
            <v>23</v>
          </cell>
          <cell r="AH256">
            <v>20792500.203574978</v>
          </cell>
          <cell r="AI256">
            <v>31055523.640897274</v>
          </cell>
          <cell r="AK256">
            <v>18166649.150435895</v>
          </cell>
          <cell r="AL256">
            <v>0</v>
          </cell>
          <cell r="AM256">
            <v>18166649.150435895</v>
          </cell>
          <cell r="AO256">
            <v>0.57942219845749943</v>
          </cell>
          <cell r="AQ256">
            <v>17994259.782257546</v>
          </cell>
          <cell r="AR256">
            <v>10526159.789351631</v>
          </cell>
          <cell r="AT256">
            <v>28520419.571609177</v>
          </cell>
          <cell r="AU256">
            <v>28520000</v>
          </cell>
        </row>
        <row r="257">
          <cell r="B257" t="str">
            <v>WC041</v>
          </cell>
          <cell r="C257" t="str">
            <v xml:space="preserve"> Kannaland</v>
          </cell>
          <cell r="D257">
            <v>246</v>
          </cell>
          <cell r="E257" t="str">
            <v>B3</v>
          </cell>
          <cell r="F257" t="str">
            <v>B</v>
          </cell>
          <cell r="G257">
            <v>6333</v>
          </cell>
          <cell r="H257">
            <v>0.57034538778756771</v>
          </cell>
          <cell r="I257">
            <v>3431.3974738157326</v>
          </cell>
          <cell r="K257">
            <v>11307086.929483745</v>
          </cell>
          <cell r="L257">
            <v>6088808.23181511</v>
          </cell>
          <cell r="M257">
            <v>5104140.4841856305</v>
          </cell>
          <cell r="N257">
            <v>7635557.6229779301</v>
          </cell>
          <cell r="O257">
            <v>30135593.268462416</v>
          </cell>
          <cell r="Q257">
            <v>1</v>
          </cell>
          <cell r="R257">
            <v>1</v>
          </cell>
          <cell r="S257">
            <v>1</v>
          </cell>
          <cell r="U257">
            <v>0</v>
          </cell>
          <cell r="V257">
            <v>0</v>
          </cell>
          <cell r="W257">
            <v>0</v>
          </cell>
          <cell r="Y257">
            <v>11307086.929483745</v>
          </cell>
          <cell r="Z257">
            <v>6088808.23181511</v>
          </cell>
          <cell r="AA257">
            <v>5104140.4841856305</v>
          </cell>
          <cell r="AB257">
            <v>7635557.6229779301</v>
          </cell>
          <cell r="AD257">
            <v>30135593.268462416</v>
          </cell>
          <cell r="AF257">
            <v>10263023.437322296</v>
          </cell>
          <cell r="AG257">
            <v>7</v>
          </cell>
          <cell r="AH257">
            <v>6328152.2358706463</v>
          </cell>
          <cell r="AI257">
            <v>16591175.673192943</v>
          </cell>
          <cell r="AK257">
            <v>0</v>
          </cell>
          <cell r="AL257">
            <v>9791293.2523179706</v>
          </cell>
          <cell r="AM257">
            <v>9791293.2523179706</v>
          </cell>
          <cell r="AO257">
            <v>0.40967888757232251</v>
          </cell>
          <cell r="AQ257">
            <v>6797054.3933106642</v>
          </cell>
          <cell r="AR257">
            <v>4011286.1275040139</v>
          </cell>
          <cell r="AT257">
            <v>40943933.789277092</v>
          </cell>
          <cell r="AU257">
            <v>40944000</v>
          </cell>
        </row>
        <row r="258">
          <cell r="B258" t="str">
            <v>WC042</v>
          </cell>
          <cell r="C258" t="str">
            <v xml:space="preserve"> Hessequa</v>
          </cell>
          <cell r="D258">
            <v>247</v>
          </cell>
          <cell r="E258" t="str">
            <v>B3</v>
          </cell>
          <cell r="F258" t="str">
            <v>B</v>
          </cell>
          <cell r="G258">
            <v>18839.068749091213</v>
          </cell>
          <cell r="H258">
            <v>0.43836512133160338</v>
          </cell>
          <cell r="I258">
            <v>7845.4711250712971</v>
          </cell>
          <cell r="K258">
            <v>25852272.926951375</v>
          </cell>
          <cell r="L258">
            <v>13921316.178997429</v>
          </cell>
          <cell r="M258">
            <v>11669993.666590953</v>
          </cell>
          <cell r="N258">
            <v>17457769.702289019</v>
          </cell>
          <cell r="O258">
            <v>68901352.47482878</v>
          </cell>
          <cell r="Q258">
            <v>1</v>
          </cell>
          <cell r="R258">
            <v>1</v>
          </cell>
          <cell r="S258">
            <v>1</v>
          </cell>
          <cell r="U258">
            <v>0</v>
          </cell>
          <cell r="V258">
            <v>0</v>
          </cell>
          <cell r="W258">
            <v>0</v>
          </cell>
          <cell r="Y258">
            <v>25852272.926951375</v>
          </cell>
          <cell r="Z258">
            <v>13921316.178997429</v>
          </cell>
          <cell r="AA258">
            <v>11669993.666590953</v>
          </cell>
          <cell r="AB258">
            <v>17457769.702289019</v>
          </cell>
          <cell r="AD258">
            <v>68901352.47482878</v>
          </cell>
          <cell r="AF258">
            <v>10263023.437322296</v>
          </cell>
          <cell r="AG258">
            <v>17</v>
          </cell>
          <cell r="AH258">
            <v>15368369.715685854</v>
          </cell>
          <cell r="AI258">
            <v>25631393.153008148</v>
          </cell>
          <cell r="AK258">
            <v>0</v>
          </cell>
          <cell r="AL258">
            <v>29126614.041201822</v>
          </cell>
          <cell r="AM258">
            <v>29126614.041201822</v>
          </cell>
          <cell r="AO258">
            <v>4.7017633721477603E-2</v>
          </cell>
          <cell r="AQ258">
            <v>1205127.4550393261</v>
          </cell>
          <cell r="AR258">
            <v>1369464.4705360739</v>
          </cell>
          <cell r="AT258">
            <v>71475944.400404185</v>
          </cell>
          <cell r="AU258">
            <v>71476000</v>
          </cell>
        </row>
        <row r="259">
          <cell r="B259" t="str">
            <v>WC043</v>
          </cell>
          <cell r="C259" t="str">
            <v xml:space="preserve"> Mossel Bay</v>
          </cell>
          <cell r="D259">
            <v>248</v>
          </cell>
          <cell r="E259" t="str">
            <v>B2</v>
          </cell>
          <cell r="F259" t="str">
            <v>B</v>
          </cell>
          <cell r="G259">
            <v>36042.184826323515</v>
          </cell>
          <cell r="H259">
            <v>0.50197104895724565</v>
          </cell>
          <cell r="I259">
            <v>17187.526657781513</v>
          </cell>
          <cell r="K259">
            <v>56636067.23072122</v>
          </cell>
          <cell r="L259">
            <v>30498231.288277023</v>
          </cell>
          <cell r="M259">
            <v>25566129.049879156</v>
          </cell>
          <cell r="N259">
            <v>38245744.246592477</v>
          </cell>
          <cell r="O259">
            <v>150946171.81546986</v>
          </cell>
          <cell r="Q259">
            <v>1</v>
          </cell>
          <cell r="R259">
            <v>1</v>
          </cell>
          <cell r="S259">
            <v>1</v>
          </cell>
          <cell r="U259">
            <v>0</v>
          </cell>
          <cell r="V259">
            <v>0</v>
          </cell>
          <cell r="W259">
            <v>0</v>
          </cell>
          <cell r="Y259">
            <v>56636067.23072122</v>
          </cell>
          <cell r="Z259">
            <v>30498231.288277023</v>
          </cell>
          <cell r="AA259">
            <v>25566129.049879156</v>
          </cell>
          <cell r="AB259">
            <v>38245744.246592477</v>
          </cell>
          <cell r="AD259">
            <v>150946171.81546986</v>
          </cell>
          <cell r="AF259">
            <v>10263023.437322296</v>
          </cell>
          <cell r="AG259">
            <v>29</v>
          </cell>
          <cell r="AH259">
            <v>26216630.691464104</v>
          </cell>
          <cell r="AI259">
            <v>36479654.1287864</v>
          </cell>
          <cell r="AK259">
            <v>0</v>
          </cell>
          <cell r="AL259">
            <v>55723922.483622067</v>
          </cell>
          <cell r="AM259">
            <v>55723922.483622067</v>
          </cell>
          <cell r="AO259">
            <v>9.6175216269211661E-2</v>
          </cell>
          <cell r="AQ259">
            <v>3508438.6252620723</v>
          </cell>
          <cell r="AR259">
            <v>5359260.2962311385</v>
          </cell>
          <cell r="AT259">
            <v>159813870.73696306</v>
          </cell>
          <cell r="AU259">
            <v>159814000</v>
          </cell>
        </row>
        <row r="260">
          <cell r="B260" t="str">
            <v>WC044</v>
          </cell>
          <cell r="C260" t="str">
            <v xml:space="preserve"> George</v>
          </cell>
          <cell r="D260">
            <v>249</v>
          </cell>
          <cell r="E260" t="str">
            <v>B1</v>
          </cell>
          <cell r="F260" t="str">
            <v>B</v>
          </cell>
          <cell r="G260">
            <v>71467.811955828016</v>
          </cell>
          <cell r="H260">
            <v>0.47386413837283559</v>
          </cell>
          <cell r="I260">
            <v>32172.731477148267</v>
          </cell>
          <cell r="K260">
            <v>106015078.21433705</v>
          </cell>
          <cell r="L260">
            <v>57088575.063909084</v>
          </cell>
          <cell r="M260">
            <v>47856344.965113826</v>
          </cell>
          <cell r="N260">
            <v>71590874.259515554</v>
          </cell>
          <cell r="O260">
            <v>282550872.50287551</v>
          </cell>
          <cell r="Q260">
            <v>1</v>
          </cell>
          <cell r="R260">
            <v>1</v>
          </cell>
          <cell r="S260">
            <v>1</v>
          </cell>
          <cell r="U260">
            <v>0</v>
          </cell>
          <cell r="V260">
            <v>0</v>
          </cell>
          <cell r="W260">
            <v>0</v>
          </cell>
          <cell r="Y260">
            <v>106015078.21433705</v>
          </cell>
          <cell r="Z260">
            <v>57088575.063909084</v>
          </cell>
          <cell r="AA260">
            <v>47856344.965113826</v>
          </cell>
          <cell r="AB260">
            <v>71590874.259515554</v>
          </cell>
          <cell r="AD260">
            <v>282550872.50287551</v>
          </cell>
          <cell r="AF260">
            <v>10263023.437322296</v>
          </cell>
          <cell r="AG260">
            <v>55</v>
          </cell>
          <cell r="AH260">
            <v>49721196.138983645</v>
          </cell>
          <cell r="AI260">
            <v>59984219.576305941</v>
          </cell>
          <cell r="AK260">
            <v>0</v>
          </cell>
          <cell r="AL260">
            <v>110494600.49913602</v>
          </cell>
          <cell r="AM260">
            <v>110494600.49913602</v>
          </cell>
          <cell r="AO260">
            <v>0</v>
          </cell>
          <cell r="AQ260">
            <v>0</v>
          </cell>
          <cell r="AR260">
            <v>0</v>
          </cell>
          <cell r="AT260">
            <v>282550872.50287551</v>
          </cell>
          <cell r="AU260">
            <v>282551000</v>
          </cell>
        </row>
        <row r="261">
          <cell r="B261" t="str">
            <v>WC045</v>
          </cell>
          <cell r="C261" t="str">
            <v xml:space="preserve"> Oudtshoorn</v>
          </cell>
          <cell r="D261">
            <v>250</v>
          </cell>
          <cell r="E261" t="str">
            <v>B2</v>
          </cell>
          <cell r="F261" t="str">
            <v>B</v>
          </cell>
          <cell r="G261">
            <v>24715.783396271523</v>
          </cell>
          <cell r="H261">
            <v>0.4918039829007726</v>
          </cell>
          <cell r="I261">
            <v>11547.554679059163</v>
          </cell>
          <cell r="K261">
            <v>38051320.365954302</v>
          </cell>
          <cell r="L261">
            <v>20490440.563565627</v>
          </cell>
          <cell r="M261">
            <v>17176774.704910856</v>
          </cell>
          <cell r="N261">
            <v>25695658.934666313</v>
          </cell>
          <cell r="O261">
            <v>101414194.5690971</v>
          </cell>
          <cell r="Q261">
            <v>1</v>
          </cell>
          <cell r="R261">
            <v>1</v>
          </cell>
          <cell r="S261">
            <v>1</v>
          </cell>
          <cell r="U261">
            <v>0</v>
          </cell>
          <cell r="V261">
            <v>0</v>
          </cell>
          <cell r="W261">
            <v>0</v>
          </cell>
          <cell r="Y261">
            <v>38051320.365954302</v>
          </cell>
          <cell r="Z261">
            <v>20490440.563565627</v>
          </cell>
          <cell r="AA261">
            <v>17176774.704910856</v>
          </cell>
          <cell r="AB261">
            <v>25695658.934666313</v>
          </cell>
          <cell r="AD261">
            <v>101414194.5690971</v>
          </cell>
          <cell r="AF261">
            <v>10263023.437322296</v>
          </cell>
          <cell r="AG261">
            <v>25</v>
          </cell>
          <cell r="AH261">
            <v>22600543.699538022</v>
          </cell>
          <cell r="AI261">
            <v>32863567.136860318</v>
          </cell>
          <cell r="AK261">
            <v>0</v>
          </cell>
          <cell r="AL261">
            <v>38212455.896678649</v>
          </cell>
          <cell r="AM261">
            <v>38212455.896678649</v>
          </cell>
          <cell r="AO261">
            <v>0.1829677233615401</v>
          </cell>
          <cell r="AQ261">
            <v>6012972.0605704589</v>
          </cell>
          <cell r="AR261">
            <v>6991646.0594685506</v>
          </cell>
          <cell r="AT261">
            <v>114418812.68913612</v>
          </cell>
          <cell r="AU261">
            <v>114419000</v>
          </cell>
        </row>
        <row r="262">
          <cell r="B262" t="str">
            <v>WC047</v>
          </cell>
          <cell r="C262" t="str">
            <v xml:space="preserve"> Bitou</v>
          </cell>
          <cell r="D262">
            <v>251</v>
          </cell>
          <cell r="E262" t="str">
            <v>B3</v>
          </cell>
          <cell r="F262" t="str">
            <v>B</v>
          </cell>
          <cell r="G262">
            <v>28915.512036824806</v>
          </cell>
          <cell r="H262">
            <v>0.60747334968311673</v>
          </cell>
          <cell r="I262">
            <v>16687.132807071823</v>
          </cell>
          <cell r="K262">
            <v>54987177.292400591</v>
          </cell>
          <cell r="L262">
            <v>29610312.526139922</v>
          </cell>
          <cell r="M262">
            <v>24821802.421753298</v>
          </cell>
          <cell r="N262">
            <v>37132266.105271548</v>
          </cell>
          <cell r="O262">
            <v>146551558.34556538</v>
          </cell>
          <cell r="Q262">
            <v>1</v>
          </cell>
          <cell r="R262">
            <v>1</v>
          </cell>
          <cell r="S262">
            <v>1</v>
          </cell>
          <cell r="U262">
            <v>0</v>
          </cell>
          <cell r="V262">
            <v>0</v>
          </cell>
          <cell r="W262">
            <v>0</v>
          </cell>
          <cell r="Y262">
            <v>54987177.292400591</v>
          </cell>
          <cell r="Z262">
            <v>29610312.526139922</v>
          </cell>
          <cell r="AA262">
            <v>24821802.421753298</v>
          </cell>
          <cell r="AB262">
            <v>37132266.105271548</v>
          </cell>
          <cell r="AD262">
            <v>146551558.34556538</v>
          </cell>
          <cell r="AF262">
            <v>10263023.437322296</v>
          </cell>
          <cell r="AG262">
            <v>13</v>
          </cell>
          <cell r="AH262">
            <v>11752282.72375977</v>
          </cell>
          <cell r="AI262">
            <v>22015306.161082067</v>
          </cell>
          <cell r="AK262">
            <v>0</v>
          </cell>
          <cell r="AL262">
            <v>44705551.538525462</v>
          </cell>
          <cell r="AM262">
            <v>44705551.538525462</v>
          </cell>
          <cell r="AO262">
            <v>0.43396041325877666</v>
          </cell>
          <cell r="AQ262">
            <v>9553771.3596816659</v>
          </cell>
          <cell r="AR262">
            <v>19400439.62062005</v>
          </cell>
          <cell r="AT262">
            <v>175505769.32586709</v>
          </cell>
          <cell r="AU262">
            <v>175506000</v>
          </cell>
        </row>
        <row r="263">
          <cell r="B263" t="str">
            <v>WC048</v>
          </cell>
          <cell r="C263" t="str">
            <v xml:space="preserve"> Knysna</v>
          </cell>
          <cell r="D263">
            <v>252</v>
          </cell>
          <cell r="E263" t="str">
            <v>B2</v>
          </cell>
          <cell r="F263" t="str">
            <v>B</v>
          </cell>
          <cell r="G263">
            <v>30228.037926734611</v>
          </cell>
          <cell r="H263">
            <v>0.53128493274004862</v>
          </cell>
          <cell r="I263">
            <v>15256.716041930395</v>
          </cell>
          <cell r="K263">
            <v>50273690.489351906</v>
          </cell>
          <cell r="L263">
            <v>27072124.093881622</v>
          </cell>
          <cell r="M263">
            <v>22694083.85346473</v>
          </cell>
          <cell r="N263">
            <v>33949297.732049048</v>
          </cell>
          <cell r="O263">
            <v>133989196.16874731</v>
          </cell>
          <cell r="Q263">
            <v>1</v>
          </cell>
          <cell r="R263">
            <v>1</v>
          </cell>
          <cell r="S263">
            <v>1</v>
          </cell>
          <cell r="U263">
            <v>0</v>
          </cell>
          <cell r="V263">
            <v>0</v>
          </cell>
          <cell r="W263">
            <v>0</v>
          </cell>
          <cell r="Y263">
            <v>50273690.489351906</v>
          </cell>
          <cell r="Z263">
            <v>27072124.093881622</v>
          </cell>
          <cell r="AA263">
            <v>22694083.85346473</v>
          </cell>
          <cell r="AB263">
            <v>33949297.732049048</v>
          </cell>
          <cell r="AD263">
            <v>133989196.16874731</v>
          </cell>
          <cell r="AF263">
            <v>10263023.437322296</v>
          </cell>
          <cell r="AG263">
            <v>21</v>
          </cell>
          <cell r="AH263">
            <v>18984456.707611937</v>
          </cell>
          <cell r="AI263">
            <v>29247480.144934233</v>
          </cell>
          <cell r="AK263">
            <v>0</v>
          </cell>
          <cell r="AL263">
            <v>46734815.061242424</v>
          </cell>
          <cell r="AM263">
            <v>46734815.061242424</v>
          </cell>
          <cell r="AO263">
            <v>0.19684232264375356</v>
          </cell>
          <cell r="AQ263">
            <v>5757141.9232059205</v>
          </cell>
          <cell r="AR263">
            <v>9199389.5449812356</v>
          </cell>
          <cell r="AT263">
            <v>148945727.63693446</v>
          </cell>
          <cell r="AU263">
            <v>148946000</v>
          </cell>
        </row>
        <row r="264">
          <cell r="B264" t="str">
            <v>DC4</v>
          </cell>
          <cell r="C264" t="str">
            <v xml:space="preserve"> Garden Route District Municipality</v>
          </cell>
          <cell r="D264">
            <v>253</v>
          </cell>
          <cell r="E264" t="str">
            <v>C1</v>
          </cell>
          <cell r="F264" t="str">
            <v>C</v>
          </cell>
          <cell r="G264">
            <v>216541.39889107368</v>
          </cell>
          <cell r="H264">
            <v>0</v>
          </cell>
          <cell r="I264">
            <v>0</v>
          </cell>
          <cell r="K264">
            <v>0</v>
          </cell>
          <cell r="L264">
            <v>0</v>
          </cell>
          <cell r="M264">
            <v>0</v>
          </cell>
          <cell r="N264">
            <v>0</v>
          </cell>
          <cell r="O264">
            <v>0</v>
          </cell>
          <cell r="Q264">
            <v>0</v>
          </cell>
          <cell r="R264">
            <v>0</v>
          </cell>
          <cell r="S264">
            <v>0</v>
          </cell>
          <cell r="U264">
            <v>0</v>
          </cell>
          <cell r="V264">
            <v>0</v>
          </cell>
          <cell r="W264">
            <v>0</v>
          </cell>
          <cell r="Y264">
            <v>0</v>
          </cell>
          <cell r="Z264">
            <v>0</v>
          </cell>
          <cell r="AA264">
            <v>0</v>
          </cell>
          <cell r="AB264">
            <v>0</v>
          </cell>
          <cell r="AD264">
            <v>0</v>
          </cell>
          <cell r="AF264">
            <v>10263023.437322296</v>
          </cell>
          <cell r="AG264">
            <v>35</v>
          </cell>
          <cell r="AH264">
            <v>31640761.17935323</v>
          </cell>
          <cell r="AI264">
            <v>41903784.616675526</v>
          </cell>
          <cell r="AK264">
            <v>37335806.793090053</v>
          </cell>
          <cell r="AL264">
            <v>0</v>
          </cell>
          <cell r="AM264">
            <v>37335806.793090053</v>
          </cell>
          <cell r="AO264">
            <v>0.31182473753661277</v>
          </cell>
          <cell r="AQ264">
            <v>13066636.639885597</v>
          </cell>
          <cell r="AR264">
            <v>11642228.153972991</v>
          </cell>
          <cell r="AT264">
            <v>24708864.793858588</v>
          </cell>
          <cell r="AU264">
            <v>24709000</v>
          </cell>
        </row>
        <row r="265">
          <cell r="B265" t="str">
            <v>WC051</v>
          </cell>
          <cell r="C265" t="str">
            <v xml:space="preserve"> Laingsburg</v>
          </cell>
          <cell r="D265">
            <v>254</v>
          </cell>
          <cell r="E265" t="str">
            <v>B3</v>
          </cell>
          <cell r="F265" t="str">
            <v>B</v>
          </cell>
          <cell r="G265">
            <v>3177.0545766785262</v>
          </cell>
          <cell r="H265">
            <v>0.51400656571413617</v>
          </cell>
          <cell r="I265">
            <v>1551.3755664426624</v>
          </cell>
          <cell r="K265">
            <v>5112068.3406396471</v>
          </cell>
          <cell r="L265">
            <v>2752822.5429066587</v>
          </cell>
          <cell r="M265">
            <v>2307642.5553379748</v>
          </cell>
          <cell r="N265">
            <v>3452126.3196246931</v>
          </cell>
          <cell r="O265">
            <v>13624659.758508973</v>
          </cell>
          <cell r="Q265">
            <v>1</v>
          </cell>
          <cell r="R265">
            <v>1</v>
          </cell>
          <cell r="S265">
            <v>1</v>
          </cell>
          <cell r="U265">
            <v>0</v>
          </cell>
          <cell r="V265">
            <v>0</v>
          </cell>
          <cell r="W265">
            <v>0</v>
          </cell>
          <cell r="Y265">
            <v>5112068.3406396471</v>
          </cell>
          <cell r="Z265">
            <v>2752822.5429066587</v>
          </cell>
          <cell r="AA265">
            <v>2307642.5553379748</v>
          </cell>
          <cell r="AB265">
            <v>3452126.3196246931</v>
          </cell>
          <cell r="AD265">
            <v>13624659.758508973</v>
          </cell>
          <cell r="AF265">
            <v>10263023.437322296</v>
          </cell>
          <cell r="AG265">
            <v>7</v>
          </cell>
          <cell r="AH265">
            <v>6328152.2358706463</v>
          </cell>
          <cell r="AI265">
            <v>16591175.673192943</v>
          </cell>
          <cell r="AK265">
            <v>0</v>
          </cell>
          <cell r="AL265">
            <v>4911964.7937594149</v>
          </cell>
          <cell r="AM265">
            <v>4911964.7937594149</v>
          </cell>
          <cell r="AO265">
            <v>0.45191611128038545</v>
          </cell>
          <cell r="AQ265">
            <v>7497819.591799086</v>
          </cell>
          <cell r="AR265">
            <v>2219796.0283419155</v>
          </cell>
          <cell r="AT265">
            <v>23342275.378649972</v>
          </cell>
          <cell r="AU265">
            <v>23342000</v>
          </cell>
        </row>
        <row r="266">
          <cell r="B266" t="str">
            <v>WC052</v>
          </cell>
          <cell r="C266" t="str">
            <v xml:space="preserve"> Prince Albert</v>
          </cell>
          <cell r="D266">
            <v>255</v>
          </cell>
          <cell r="E266" t="str">
            <v>B3</v>
          </cell>
          <cell r="F266" t="str">
            <v>B</v>
          </cell>
          <cell r="G266">
            <v>4797.7223652697649</v>
          </cell>
          <cell r="H266">
            <v>0.5370111863650342</v>
          </cell>
          <cell r="I266">
            <v>2447.6090502623956</v>
          </cell>
          <cell r="K266">
            <v>8065322.8056185935</v>
          </cell>
          <cell r="L266">
            <v>4343134.9026816748</v>
          </cell>
          <cell r="M266">
            <v>3640773.3403764553</v>
          </cell>
          <cell r="N266">
            <v>5446428.1927149324</v>
          </cell>
          <cell r="O266">
            <v>21495659.241391655</v>
          </cell>
          <cell r="Q266">
            <v>1</v>
          </cell>
          <cell r="R266">
            <v>1</v>
          </cell>
          <cell r="S266">
            <v>1</v>
          </cell>
          <cell r="U266">
            <v>0</v>
          </cell>
          <cell r="V266">
            <v>0</v>
          </cell>
          <cell r="W266">
            <v>0</v>
          </cell>
          <cell r="Y266">
            <v>8065322.8056185935</v>
          </cell>
          <cell r="Z266">
            <v>4343134.9026816748</v>
          </cell>
          <cell r="AA266">
            <v>3640773.3403764553</v>
          </cell>
          <cell r="AB266">
            <v>5446428.1927149324</v>
          </cell>
          <cell r="AD266">
            <v>21495659.241391655</v>
          </cell>
          <cell r="AF266">
            <v>10263023.437322296</v>
          </cell>
          <cell r="AG266">
            <v>7</v>
          </cell>
          <cell r="AH266">
            <v>6328152.2358706463</v>
          </cell>
          <cell r="AI266">
            <v>16591175.673192943</v>
          </cell>
          <cell r="AK266">
            <v>0</v>
          </cell>
          <cell r="AL266">
            <v>7417638.8159736078</v>
          </cell>
          <cell r="AM266">
            <v>7417638.8159736078</v>
          </cell>
          <cell r="AO266">
            <v>0.44872567943476882</v>
          </cell>
          <cell r="AQ266">
            <v>7444886.5765751107</v>
          </cell>
          <cell r="AR266">
            <v>3328485.0174994711</v>
          </cell>
          <cell r="AT266">
            <v>32269030.835466236</v>
          </cell>
          <cell r="AU266">
            <v>32269000</v>
          </cell>
        </row>
        <row r="267">
          <cell r="B267" t="str">
            <v>WC053</v>
          </cell>
          <cell r="C267" t="str">
            <v xml:space="preserve"> Beaufort West</v>
          </cell>
          <cell r="D267">
            <v>256</v>
          </cell>
          <cell r="E267" t="str">
            <v>B3</v>
          </cell>
          <cell r="F267" t="str">
            <v>B</v>
          </cell>
          <cell r="G267">
            <v>16306.699876771901</v>
          </cell>
          <cell r="H267">
            <v>0.59225849807826703</v>
          </cell>
          <cell r="I267">
            <v>9174.8924987484879</v>
          </cell>
          <cell r="K267">
            <v>30232961.306186602</v>
          </cell>
          <cell r="L267">
            <v>16280294.369476598</v>
          </cell>
          <cell r="M267">
            <v>13647483.451935422</v>
          </cell>
          <cell r="N267">
            <v>20416002.778284974</v>
          </cell>
          <cell r="O267">
            <v>80576741.90588361</v>
          </cell>
          <cell r="Q267">
            <v>1</v>
          </cell>
          <cell r="R267">
            <v>1</v>
          </cell>
          <cell r="S267">
            <v>1</v>
          </cell>
          <cell r="U267">
            <v>0</v>
          </cell>
          <cell r="V267">
            <v>0</v>
          </cell>
          <cell r="W267">
            <v>0</v>
          </cell>
          <cell r="Y267">
            <v>30232961.306186602</v>
          </cell>
          <cell r="Z267">
            <v>16280294.369476598</v>
          </cell>
          <cell r="AA267">
            <v>13647483.451935422</v>
          </cell>
          <cell r="AB267">
            <v>20416002.778284974</v>
          </cell>
          <cell r="AD267">
            <v>80576741.90588361</v>
          </cell>
          <cell r="AF267">
            <v>10263023.437322296</v>
          </cell>
          <cell r="AG267">
            <v>13</v>
          </cell>
          <cell r="AH267">
            <v>11752282.72375977</v>
          </cell>
          <cell r="AI267">
            <v>22015306.161082067</v>
          </cell>
          <cell r="AK267">
            <v>0</v>
          </cell>
          <cell r="AL267">
            <v>25211381.726039946</v>
          </cell>
          <cell r="AM267">
            <v>25211381.726039946</v>
          </cell>
          <cell r="AO267">
            <v>0.39154930246782915</v>
          </cell>
          <cell r="AQ267">
            <v>8620077.770987384</v>
          </cell>
          <cell r="AR267">
            <v>9871498.9290811159</v>
          </cell>
          <cell r="AT267">
            <v>99068318.605952114</v>
          </cell>
          <cell r="AU267">
            <v>99068000</v>
          </cell>
        </row>
        <row r="268">
          <cell r="B268" t="str">
            <v>DC5</v>
          </cell>
          <cell r="C268" t="str">
            <v xml:space="preserve"> Central Karoo District Municipality</v>
          </cell>
          <cell r="D268">
            <v>257</v>
          </cell>
          <cell r="E268" t="str">
            <v>C1</v>
          </cell>
          <cell r="F268" t="str">
            <v>C</v>
          </cell>
          <cell r="G268">
            <v>24281.476818720192</v>
          </cell>
          <cell r="H268">
            <v>0</v>
          </cell>
          <cell r="I268">
            <v>0</v>
          </cell>
          <cell r="K268">
            <v>0</v>
          </cell>
          <cell r="L268">
            <v>0</v>
          </cell>
          <cell r="M268">
            <v>0</v>
          </cell>
          <cell r="N268">
            <v>0</v>
          </cell>
          <cell r="O268">
            <v>0</v>
          </cell>
          <cell r="Q268">
            <v>0</v>
          </cell>
          <cell r="R268">
            <v>0</v>
          </cell>
          <cell r="S268">
            <v>0</v>
          </cell>
          <cell r="U268">
            <v>0</v>
          </cell>
          <cell r="V268">
            <v>0</v>
          </cell>
          <cell r="W268">
            <v>0</v>
          </cell>
          <cell r="Y268">
            <v>0</v>
          </cell>
          <cell r="Z268">
            <v>0</v>
          </cell>
          <cell r="AA268">
            <v>0</v>
          </cell>
          <cell r="AB268">
            <v>0</v>
          </cell>
          <cell r="AD268">
            <v>0</v>
          </cell>
          <cell r="AF268">
            <v>10263023.437322296</v>
          </cell>
          <cell r="AG268">
            <v>15</v>
          </cell>
          <cell r="AH268">
            <v>13560326.219722813</v>
          </cell>
          <cell r="AI268">
            <v>23823349.657045111</v>
          </cell>
          <cell r="AK268">
            <v>4186582.9434798332</v>
          </cell>
          <cell r="AL268">
            <v>0</v>
          </cell>
          <cell r="AM268">
            <v>4186582.9434798332</v>
          </cell>
          <cell r="AO268">
            <v>0.69936344646474924</v>
          </cell>
          <cell r="AQ268">
            <v>16661179.922485871</v>
          </cell>
          <cell r="AR268">
            <v>2927943.0762625905</v>
          </cell>
          <cell r="AT268">
            <v>19589122.998748463</v>
          </cell>
          <cell r="AU268">
            <v>19589000</v>
          </cell>
        </row>
        <row r="269">
          <cell r="G269">
            <v>29979365.725121632</v>
          </cell>
          <cell r="I269">
            <v>10621511.528196694</v>
          </cell>
          <cell r="K269">
            <v>34999837555.479622</v>
          </cell>
          <cell r="L269">
            <v>18847232744.298531</v>
          </cell>
          <cell r="M269">
            <v>15799302589.690159</v>
          </cell>
          <cell r="N269">
            <v>23635024486.535309</v>
          </cell>
          <cell r="O269">
            <v>93281397376.003632</v>
          </cell>
          <cell r="U269">
            <v>-9711412311.8968258</v>
          </cell>
          <cell r="V269">
            <v>-5229545646.5485735</v>
          </cell>
          <cell r="W269">
            <v>-26053740.900918081</v>
          </cell>
          <cell r="Y269">
            <v>34999837555.47963</v>
          </cell>
          <cell r="Z269">
            <v>18847232744.298534</v>
          </cell>
          <cell r="AA269">
            <v>15799302589.690159</v>
          </cell>
          <cell r="AB269">
            <v>23635024486.535309</v>
          </cell>
          <cell r="AD269">
            <v>93281397376.003677</v>
          </cell>
          <cell r="AQ269">
            <v>6336545907.7749748</v>
          </cell>
          <cell r="AR269">
            <v>9504818861.6624527</v>
          </cell>
          <cell r="AT269">
            <v>109122762145.44115</v>
          </cell>
          <cell r="AU269">
            <v>109122760000</v>
          </cell>
        </row>
        <row r="270">
          <cell r="G270">
            <v>0</v>
          </cell>
          <cell r="H270" t="e">
            <v>#REF!</v>
          </cell>
          <cell r="Y270" t="str">
            <v>OK</v>
          </cell>
          <cell r="AA270" t="str">
            <v>OK</v>
          </cell>
          <cell r="AB270" t="str">
            <v>OK</v>
          </cell>
          <cell r="AD270" t="str">
            <v>error</v>
          </cell>
          <cell r="AT270">
            <v>-7356372141.5756531</v>
          </cell>
        </row>
        <row r="271">
          <cell r="C271" t="str">
            <v>ANALYSIS
- per muni type
- per province</v>
          </cell>
          <cell r="F271" t="str">
            <v>A</v>
          </cell>
          <cell r="G271">
            <v>8903584.2122997884</v>
          </cell>
          <cell r="I271">
            <v>4236075.3586993674</v>
          </cell>
          <cell r="K271">
            <v>13958648826.3615</v>
          </cell>
          <cell r="L271">
            <v>7516660693.3344517</v>
          </cell>
          <cell r="M271">
            <v>6301084003.6422129</v>
          </cell>
          <cell r="N271">
            <v>9426129658.0889339</v>
          </cell>
          <cell r="O271">
            <v>37202523181.427094</v>
          </cell>
          <cell r="X271" t="str">
            <v>A</v>
          </cell>
          <cell r="Y271">
            <v>13958648826.3615</v>
          </cell>
          <cell r="Z271">
            <v>7516660693.3344517</v>
          </cell>
          <cell r="AA271">
            <v>6301084003.6422129</v>
          </cell>
          <cell r="AB271">
            <v>9426129658.0889339</v>
          </cell>
          <cell r="AD271">
            <v>37202523181.427094</v>
          </cell>
          <cell r="AI271">
            <v>1421864418.0071921</v>
          </cell>
          <cell r="AK271">
            <v>1535145249.9096928</v>
          </cell>
          <cell r="AL271">
            <v>13765609350.913582</v>
          </cell>
          <cell r="AM271">
            <v>15300754600.823277</v>
          </cell>
          <cell r="AQ271">
            <v>15655663.443619566</v>
          </cell>
          <cell r="AR271">
            <v>72265498.628644764</v>
          </cell>
          <cell r="AT271">
            <v>37290444343.499359</v>
          </cell>
        </row>
        <row r="272">
          <cell r="F272" t="str">
            <v>B</v>
          </cell>
          <cell r="G272">
            <v>10537890.756410921</v>
          </cell>
          <cell r="I272">
            <v>6385436.1694973353</v>
          </cell>
          <cell r="K272">
            <v>21041188729.118145</v>
          </cell>
          <cell r="L272">
            <v>11330572050.964075</v>
          </cell>
          <cell r="M272">
            <v>9498218586.0479507</v>
          </cell>
          <cell r="N272">
            <v>14208894828.446386</v>
          </cell>
          <cell r="O272">
            <v>56078874194.576553</v>
          </cell>
          <cell r="X272" t="str">
            <v>B</v>
          </cell>
          <cell r="Y272">
            <v>11329776417.221313</v>
          </cell>
          <cell r="Z272">
            <v>6101026404.415514</v>
          </cell>
          <cell r="AA272">
            <v>9472164845.1470299</v>
          </cell>
          <cell r="AB272">
            <v>14208894828.446386</v>
          </cell>
          <cell r="AD272">
            <v>41111862495.230225</v>
          </cell>
          <cell r="AI272">
            <v>8714126825.8919506</v>
          </cell>
          <cell r="AK272">
            <v>0</v>
          </cell>
          <cell r="AL272">
            <v>16292369912.665434</v>
          </cell>
          <cell r="AM272">
            <v>16292369912.665434</v>
          </cell>
          <cell r="AQ272">
            <v>5231359882.3236437</v>
          </cell>
          <cell r="AR272">
            <v>8452891956.9273987</v>
          </cell>
          <cell r="AT272">
            <v>54796114334.481262</v>
          </cell>
        </row>
        <row r="273">
          <cell r="F273" t="str">
            <v>C</v>
          </cell>
          <cell r="G273">
            <v>10537890.756410921</v>
          </cell>
          <cell r="I273">
            <v>0</v>
          </cell>
          <cell r="K273">
            <v>0</v>
          </cell>
          <cell r="L273">
            <v>0</v>
          </cell>
          <cell r="M273">
            <v>0</v>
          </cell>
          <cell r="N273">
            <v>0</v>
          </cell>
          <cell r="O273">
            <v>0</v>
          </cell>
          <cell r="X273" t="str">
            <v>C</v>
          </cell>
          <cell r="Y273">
            <v>9711412311.8968277</v>
          </cell>
          <cell r="Z273">
            <v>5229545646.5485754</v>
          </cell>
          <cell r="AA273">
            <v>26053740.900918081</v>
          </cell>
          <cell r="AB273">
            <v>0</v>
          </cell>
          <cell r="AD273">
            <v>14967011699.346321</v>
          </cell>
          <cell r="AI273">
            <v>1972137611.3470993</v>
          </cell>
          <cell r="AK273">
            <v>1816930412.8581867</v>
          </cell>
          <cell r="AL273">
            <v>0</v>
          </cell>
          <cell r="AM273">
            <v>1816930412.8581867</v>
          </cell>
          <cell r="AQ273">
            <v>1089530362.0077102</v>
          </cell>
          <cell r="AR273">
            <v>979661406.10640681</v>
          </cell>
          <cell r="AT273">
            <v>17036203467.46044</v>
          </cell>
        </row>
        <row r="275">
          <cell r="F275" t="str">
            <v>A</v>
          </cell>
          <cell r="G275">
            <v>8903584.2122997884</v>
          </cell>
          <cell r="I275">
            <v>4236075.3586993674</v>
          </cell>
          <cell r="K275">
            <v>13958648826.3615</v>
          </cell>
          <cell r="L275">
            <v>7516660693.3344517</v>
          </cell>
          <cell r="M275">
            <v>6301084003.6422129</v>
          </cell>
          <cell r="N275">
            <v>9426129658.0889339</v>
          </cell>
          <cell r="O275">
            <v>37202523181.427094</v>
          </cell>
          <cell r="X275" t="str">
            <v>A</v>
          </cell>
          <cell r="Y275">
            <v>13958648826.3615</v>
          </cell>
          <cell r="Z275">
            <v>7516660693.3344517</v>
          </cell>
          <cell r="AA275">
            <v>6301084003.6422129</v>
          </cell>
          <cell r="AB275">
            <v>9426129658.0889339</v>
          </cell>
          <cell r="AD275">
            <v>37202523181.427094</v>
          </cell>
          <cell r="AI275">
            <v>1421864418.0071921</v>
          </cell>
          <cell r="AK275">
            <v>1535145249.9096928</v>
          </cell>
          <cell r="AL275">
            <v>13765609350.913582</v>
          </cell>
          <cell r="AM275">
            <v>15300754600.823277</v>
          </cell>
          <cell r="AQ275">
            <v>15655663.443619566</v>
          </cell>
          <cell r="AR275">
            <v>72265498.628644764</v>
          </cell>
          <cell r="AT275">
            <v>37290444343.499359</v>
          </cell>
        </row>
        <row r="276">
          <cell r="F276" t="str">
            <v>B1</v>
          </cell>
          <cell r="G276">
            <v>3125300.6586563438</v>
          </cell>
          <cell r="I276">
            <v>1632544.7314477263</v>
          </cell>
          <cell r="K276">
            <v>5379535695.1823101</v>
          </cell>
          <cell r="L276">
            <v>2896852339.4614768</v>
          </cell>
          <cell r="M276">
            <v>2428380191.9222865</v>
          </cell>
          <cell r="N276">
            <v>3632744228.6062436</v>
          </cell>
          <cell r="O276">
            <v>14337512455.172316</v>
          </cell>
          <cell r="X276" t="str">
            <v>B1</v>
          </cell>
          <cell r="Y276">
            <v>5379535695.1823101</v>
          </cell>
          <cell r="Z276">
            <v>2896852339.4614768</v>
          </cell>
          <cell r="AA276">
            <v>2428380191.9222865</v>
          </cell>
          <cell r="AB276">
            <v>3632744228.6062436</v>
          </cell>
          <cell r="AD276">
            <v>14337512455.172316</v>
          </cell>
          <cell r="AI276">
            <v>1432603218.2958255</v>
          </cell>
          <cell r="AK276">
            <v>0</v>
          </cell>
          <cell r="AL276">
            <v>4831949352.6869984</v>
          </cell>
          <cell r="AM276">
            <v>4831949352.6869984</v>
          </cell>
          <cell r="AQ276">
            <v>189397393.43630922</v>
          </cell>
          <cell r="AR276">
            <v>674010878.95804918</v>
          </cell>
          <cell r="AT276">
            <v>15200920727.566675</v>
          </cell>
        </row>
        <row r="277">
          <cell r="F277" t="str">
            <v>B2</v>
          </cell>
          <cell r="G277">
            <v>1624747.1676052297</v>
          </cell>
          <cell r="I277">
            <v>914086.37765425397</v>
          </cell>
          <cell r="K277">
            <v>3012083039.6544681</v>
          </cell>
          <cell r="L277">
            <v>1621991245.0603371</v>
          </cell>
          <cell r="M277">
            <v>1359686635.4976568</v>
          </cell>
          <cell r="N277">
            <v>2034028194.698446</v>
          </cell>
          <cell r="O277">
            <v>8027789114.9109106</v>
          </cell>
          <cell r="X277" t="str">
            <v>B2</v>
          </cell>
          <cell r="Y277">
            <v>1524838751.7580383</v>
          </cell>
          <cell r="Z277">
            <v>821117835.37149489</v>
          </cell>
          <cell r="AA277">
            <v>1359686635.4976568</v>
          </cell>
          <cell r="AB277">
            <v>2034028194.698446</v>
          </cell>
          <cell r="AD277">
            <v>5739671417.325635</v>
          </cell>
          <cell r="AI277">
            <v>1284767097.5975726</v>
          </cell>
          <cell r="AK277">
            <v>0</v>
          </cell>
          <cell r="AL277">
            <v>2511981048.3018818</v>
          </cell>
          <cell r="AM277">
            <v>2511981048.3018818</v>
          </cell>
          <cell r="AQ277">
            <v>441250836.40116709</v>
          </cell>
          <cell r="AR277">
            <v>857597888.3505311</v>
          </cell>
          <cell r="AT277">
            <v>7038520142.0773344</v>
          </cell>
        </row>
        <row r="278">
          <cell r="F278" t="str">
            <v>B3</v>
          </cell>
          <cell r="G278">
            <v>2477842.1480294638</v>
          </cell>
          <cell r="I278">
            <v>1493982.9404308589</v>
          </cell>
          <cell r="K278">
            <v>4922949063.0337219</v>
          </cell>
          <cell r="L278">
            <v>2650982783.3414216</v>
          </cell>
          <cell r="M278">
            <v>2222272082.1835413</v>
          </cell>
          <cell r="N278">
            <v>3324416048.1125293</v>
          </cell>
          <cell r="O278">
            <v>13120619976.671213</v>
          </cell>
          <cell r="X278" t="str">
            <v>B3</v>
          </cell>
          <cell r="Y278">
            <v>2956172789.7068863</v>
          </cell>
          <cell r="Z278">
            <v>1591883862.6508152</v>
          </cell>
          <cell r="AA278">
            <v>2222272082.1835413</v>
          </cell>
          <cell r="AB278">
            <v>3324416048.1125293</v>
          </cell>
          <cell r="AD278">
            <v>10094744782.653774</v>
          </cell>
          <cell r="AI278">
            <v>2840355207.7216158</v>
          </cell>
          <cell r="AK278">
            <v>0</v>
          </cell>
          <cell r="AL278">
            <v>3830929907.517755</v>
          </cell>
          <cell r="AM278">
            <v>3830929907.517755</v>
          </cell>
          <cell r="AQ278">
            <v>1562418127.9424994</v>
          </cell>
          <cell r="AR278">
            <v>2067264102.3618951</v>
          </cell>
          <cell r="AT278">
            <v>13724427012.958168</v>
          </cell>
        </row>
        <row r="279">
          <cell r="F279" t="str">
            <v>B4</v>
          </cell>
          <cell r="G279">
            <v>3310000.7821198865</v>
          </cell>
          <cell r="I279">
            <v>2344822.1199644962</v>
          </cell>
          <cell r="K279">
            <v>7726620931.2476416</v>
          </cell>
          <cell r="L279">
            <v>4160745683.1008525</v>
          </cell>
          <cell r="M279">
            <v>3487879676.4444609</v>
          </cell>
          <cell r="N279">
            <v>5217706357.02917</v>
          </cell>
          <cell r="O279">
            <v>20592952647.822128</v>
          </cell>
          <cell r="X279" t="str">
            <v>B4</v>
          </cell>
          <cell r="Y279">
            <v>1469229180.5740819</v>
          </cell>
          <cell r="Z279">
            <v>791172366.9317261</v>
          </cell>
          <cell r="AA279">
            <v>3461825935.5435429</v>
          </cell>
          <cell r="AB279">
            <v>5217706357.02917</v>
          </cell>
          <cell r="AD279">
            <v>10939933840.078522</v>
          </cell>
          <cell r="AI279">
            <v>3156401302.2769375</v>
          </cell>
          <cell r="AK279">
            <v>0</v>
          </cell>
          <cell r="AL279">
            <v>5117509604.1587934</v>
          </cell>
          <cell r="AM279">
            <v>5117509604.1587934</v>
          </cell>
          <cell r="AQ279">
            <v>3038293524.5436668</v>
          </cell>
          <cell r="AR279">
            <v>4854019087.2569246</v>
          </cell>
          <cell r="AT279">
            <v>18832246451.879108</v>
          </cell>
        </row>
        <row r="280">
          <cell r="F280" t="str">
            <v>C1</v>
          </cell>
          <cell r="G280">
            <v>5536269.3273009723</v>
          </cell>
          <cell r="I280">
            <v>0</v>
          </cell>
          <cell r="K280">
            <v>0</v>
          </cell>
          <cell r="L280">
            <v>0</v>
          </cell>
          <cell r="M280">
            <v>0</v>
          </cell>
          <cell r="N280">
            <v>0</v>
          </cell>
          <cell r="O280">
            <v>0</v>
          </cell>
          <cell r="X280" t="str">
            <v>C1</v>
          </cell>
          <cell r="Y280">
            <v>0</v>
          </cell>
          <cell r="Z280">
            <v>0</v>
          </cell>
          <cell r="AA280">
            <v>26053740.900918081</v>
          </cell>
          <cell r="AB280">
            <v>0</v>
          </cell>
          <cell r="AD280">
            <v>26053740.900918081</v>
          </cell>
          <cell r="AI280">
            <v>978251394.1512413</v>
          </cell>
          <cell r="AK280">
            <v>954556879.27182984</v>
          </cell>
          <cell r="AL280">
            <v>0</v>
          </cell>
          <cell r="AM280">
            <v>954556879.27182984</v>
          </cell>
          <cell r="AQ280">
            <v>437819757.01836395</v>
          </cell>
          <cell r="AR280">
            <v>418405897.19503927</v>
          </cell>
          <cell r="AT280">
            <v>882279395.11432135</v>
          </cell>
        </row>
        <row r="281">
          <cell r="F281" t="str">
            <v>C2</v>
          </cell>
          <cell r="G281">
            <v>5001621.4291099487</v>
          </cell>
          <cell r="I281">
            <v>0</v>
          </cell>
          <cell r="K281">
            <v>0</v>
          </cell>
          <cell r="L281">
            <v>0</v>
          </cell>
          <cell r="M281">
            <v>0</v>
          </cell>
          <cell r="N281">
            <v>0</v>
          </cell>
          <cell r="O281">
            <v>0</v>
          </cell>
          <cell r="X281" t="str">
            <v>C2</v>
          </cell>
          <cell r="Y281">
            <v>9711412311.8968277</v>
          </cell>
          <cell r="Z281">
            <v>5229545646.5485754</v>
          </cell>
          <cell r="AA281">
            <v>0</v>
          </cell>
          <cell r="AB281">
            <v>0</v>
          </cell>
          <cell r="AD281">
            <v>14940957958.445402</v>
          </cell>
          <cell r="AI281">
            <v>993886217.19585764</v>
          </cell>
          <cell r="AK281">
            <v>862373533.58635676</v>
          </cell>
          <cell r="AL281">
            <v>0</v>
          </cell>
          <cell r="AM281">
            <v>862373533.58635676</v>
          </cell>
          <cell r="AQ281">
            <v>651710604.98934615</v>
          </cell>
          <cell r="AR281">
            <v>561255508.91136718</v>
          </cell>
          <cell r="AT281">
            <v>16153924072.346113</v>
          </cell>
        </row>
        <row r="283">
          <cell r="F283" t="str">
            <v>EC</v>
          </cell>
          <cell r="G283">
            <v>3067080.7294586683</v>
          </cell>
          <cell r="I283">
            <v>1206199.9504685912</v>
          </cell>
          <cell r="K283">
            <v>3974651085.5593591</v>
          </cell>
          <cell r="L283">
            <v>2140329193.4761531</v>
          </cell>
          <cell r="M283">
            <v>1794200189.9194875</v>
          </cell>
          <cell r="N283">
            <v>2684040335.4364166</v>
          </cell>
          <cell r="O283">
            <v>10593220804.391415</v>
          </cell>
          <cell r="X283" t="str">
            <v>EC</v>
          </cell>
          <cell r="Y283">
            <v>3974651085.5593596</v>
          </cell>
          <cell r="Z283">
            <v>2140329193.4761524</v>
          </cell>
          <cell r="AA283">
            <v>1794200189.9194875</v>
          </cell>
          <cell r="AB283">
            <v>2684040335.4364166</v>
          </cell>
          <cell r="AD283">
            <v>10593220804.391417</v>
          </cell>
          <cell r="AI283">
            <v>1893701841.7210414</v>
          </cell>
          <cell r="AK283">
            <v>322784408.99377739</v>
          </cell>
          <cell r="AL283">
            <v>2894399783.3659329</v>
          </cell>
          <cell r="AM283">
            <v>3217184192.3597107</v>
          </cell>
          <cell r="AQ283">
            <v>1368260955.0003822</v>
          </cell>
          <cell r="AR283">
            <v>1749175870.2078922</v>
          </cell>
          <cell r="AT283">
            <v>13710657629.599691</v>
          </cell>
        </row>
        <row r="284">
          <cell r="F284" t="str">
            <v>FS</v>
          </cell>
          <cell r="G284">
            <v>1785399.6784078018</v>
          </cell>
          <cell r="I284">
            <v>611438.68896694039</v>
          </cell>
          <cell r="K284">
            <v>2014803140.9811637</v>
          </cell>
          <cell r="L284">
            <v>1084961142.2288029</v>
          </cell>
          <cell r="M284">
            <v>909503777.91212952</v>
          </cell>
          <cell r="N284">
            <v>1360575502.5906577</v>
          </cell>
          <cell r="O284">
            <v>5369843563.7127533</v>
          </cell>
          <cell r="X284" t="str">
            <v>FS</v>
          </cell>
          <cell r="Y284">
            <v>2014803140.9811637</v>
          </cell>
          <cell r="Z284">
            <v>1084961142.2288029</v>
          </cell>
          <cell r="AA284">
            <v>909503777.91212952</v>
          </cell>
          <cell r="AB284">
            <v>1360575502.5906577</v>
          </cell>
          <cell r="AD284">
            <v>5369843563.7127533</v>
          </cell>
          <cell r="AI284">
            <v>919489980.53244257</v>
          </cell>
          <cell r="AK284">
            <v>179535067.67066067</v>
          </cell>
          <cell r="AL284">
            <v>1609886495.4241521</v>
          </cell>
          <cell r="AM284">
            <v>1789421563.0948129</v>
          </cell>
          <cell r="AQ284">
            <v>427136933.03144318</v>
          </cell>
          <cell r="AR284">
            <v>613991879.09567523</v>
          </cell>
          <cell r="AT284">
            <v>6410972375.8398724</v>
          </cell>
        </row>
        <row r="285">
          <cell r="F285" t="str">
            <v>GT</v>
          </cell>
          <cell r="G285">
            <v>6710182.2885011053</v>
          </cell>
          <cell r="I285">
            <v>2823885.4153133426</v>
          </cell>
          <cell r="K285">
            <v>9305222759.3858547</v>
          </cell>
          <cell r="L285">
            <v>5010814658.9449406</v>
          </cell>
          <cell r="M285">
            <v>4200477496.7017412</v>
          </cell>
          <cell r="N285">
            <v>6283719672.1879606</v>
          </cell>
          <cell r="O285">
            <v>24800234587.220493</v>
          </cell>
          <cell r="X285" t="str">
            <v>GT</v>
          </cell>
          <cell r="Y285">
            <v>9305222759.3858547</v>
          </cell>
          <cell r="Z285">
            <v>5010814658.9449406</v>
          </cell>
          <cell r="AA285">
            <v>4200477496.7017412</v>
          </cell>
          <cell r="AB285">
            <v>6283719672.1879606</v>
          </cell>
          <cell r="AD285">
            <v>24800234587.220493</v>
          </cell>
          <cell r="AI285">
            <v>1150710224.4933312</v>
          </cell>
          <cell r="AK285">
            <v>1026196957.8914961</v>
          </cell>
          <cell r="AL285">
            <v>9201882649.385294</v>
          </cell>
          <cell r="AM285">
            <v>10228079607.276791</v>
          </cell>
          <cell r="AQ285">
            <v>61202541.008436814</v>
          </cell>
          <cell r="AR285">
            <v>118240607.24436405</v>
          </cell>
          <cell r="AT285">
            <v>24979677735.473293</v>
          </cell>
        </row>
        <row r="286">
          <cell r="F286" t="str">
            <v>KZN</v>
          </cell>
          <cell r="G286">
            <v>5193974.6612585429</v>
          </cell>
          <cell r="I286">
            <v>1922402.2896389223</v>
          </cell>
          <cell r="K286">
            <v>6334669757.2212391</v>
          </cell>
          <cell r="L286">
            <v>3411187125.7506952</v>
          </cell>
          <cell r="M286">
            <v>2859537966.1820235</v>
          </cell>
          <cell r="N286">
            <v>4277736277.7387609</v>
          </cell>
          <cell r="O286">
            <v>16883131126.892714</v>
          </cell>
          <cell r="X286" t="str">
            <v>KZN</v>
          </cell>
          <cell r="Y286">
            <v>6334669757.2212391</v>
          </cell>
          <cell r="Z286">
            <v>3411187125.7506943</v>
          </cell>
          <cell r="AA286">
            <v>2859537966.1820235</v>
          </cell>
          <cell r="AB286">
            <v>4277736277.7387609</v>
          </cell>
          <cell r="AD286">
            <v>16883131126.892714</v>
          </cell>
          <cell r="AI286">
            <v>2468017306.0922832</v>
          </cell>
          <cell r="AK286">
            <v>557977381.25350904</v>
          </cell>
          <cell r="AL286">
            <v>5003369327.7124214</v>
          </cell>
          <cell r="AM286">
            <v>5561346708.9659309</v>
          </cell>
          <cell r="AQ286">
            <v>1671796188.6319025</v>
          </cell>
          <cell r="AR286">
            <v>2199593736.4165916</v>
          </cell>
          <cell r="AT286">
            <v>20754521051.941204</v>
          </cell>
        </row>
        <row r="287">
          <cell r="F287" t="str">
            <v>LIM</v>
          </cell>
          <cell r="G287">
            <v>3611908.5822254424</v>
          </cell>
          <cell r="I287">
            <v>1203669.6579387775</v>
          </cell>
          <cell r="K287">
            <v>3966313305.4537468</v>
          </cell>
          <cell r="L287">
            <v>2135839341.716922</v>
          </cell>
          <cell r="M287">
            <v>1790436426.4275556</v>
          </cell>
          <cell r="N287">
            <v>2678409919.676712</v>
          </cell>
          <cell r="O287">
            <v>10570998993.274937</v>
          </cell>
          <cell r="X287" t="str">
            <v>LIM</v>
          </cell>
          <cell r="Y287">
            <v>3966313305.4537477</v>
          </cell>
          <cell r="Z287">
            <v>2135839341.7169223</v>
          </cell>
          <cell r="AA287">
            <v>1790436426.4275556</v>
          </cell>
          <cell r="AB287">
            <v>2678409919.676712</v>
          </cell>
          <cell r="AD287">
            <v>10570998993.274939</v>
          </cell>
          <cell r="AI287">
            <v>1523747623.2742193</v>
          </cell>
          <cell r="AK287">
            <v>311380460.43590021</v>
          </cell>
          <cell r="AL287">
            <v>2792140859.7136693</v>
          </cell>
          <cell r="AM287">
            <v>3103521320.14957</v>
          </cell>
          <cell r="AQ287">
            <v>1211833369.0538199</v>
          </cell>
          <cell r="AR287">
            <v>2361615415.2316947</v>
          </cell>
          <cell r="AT287">
            <v>14144447777.560452</v>
          </cell>
        </row>
        <row r="288">
          <cell r="F288" t="str">
            <v>MP</v>
          </cell>
          <cell r="G288">
            <v>2909351.3677787865</v>
          </cell>
          <cell r="I288">
            <v>833183.63094168715</v>
          </cell>
          <cell r="K288">
            <v>2745493582.4745741</v>
          </cell>
          <cell r="L288">
            <v>1478434191.7259843</v>
          </cell>
          <cell r="M288">
            <v>1239345291.2119896</v>
          </cell>
          <cell r="N288">
            <v>1854003120.6302805</v>
          </cell>
          <cell r="O288">
            <v>7317276186.0428276</v>
          </cell>
          <cell r="X288" t="str">
            <v>MP</v>
          </cell>
          <cell r="Y288">
            <v>2745493582.4745741</v>
          </cell>
          <cell r="Z288">
            <v>1478434191.7259843</v>
          </cell>
          <cell r="AA288">
            <v>1239345291.2119896</v>
          </cell>
          <cell r="AB288">
            <v>1854003120.6302805</v>
          </cell>
          <cell r="AD288">
            <v>7317276186.0428276</v>
          </cell>
          <cell r="AI288">
            <v>1076737433.8006318</v>
          </cell>
          <cell r="AK288">
            <v>250813426.70932269</v>
          </cell>
          <cell r="AL288">
            <v>2249037771.6686001</v>
          </cell>
          <cell r="AM288">
            <v>2499851198.3779225</v>
          </cell>
          <cell r="AQ288">
            <v>506203732.18965483</v>
          </cell>
          <cell r="AR288">
            <v>1052407456.9351267</v>
          </cell>
          <cell r="AT288">
            <v>8875887375.1676083</v>
          </cell>
        </row>
        <row r="289">
          <cell r="F289" t="str">
            <v>NC</v>
          </cell>
          <cell r="G289">
            <v>794374.93371350656</v>
          </cell>
          <cell r="I289">
            <v>211094.90202649456</v>
          </cell>
          <cell r="K289">
            <v>695596597.53733468</v>
          </cell>
          <cell r="L289">
            <v>374575194.78903306</v>
          </cell>
          <cell r="M289">
            <v>313999775.21126139</v>
          </cell>
          <cell r="N289">
            <v>469729112.01331019</v>
          </cell>
          <cell r="O289">
            <v>1853900679.5509391</v>
          </cell>
          <cell r="X289" t="str">
            <v>NC</v>
          </cell>
          <cell r="Y289">
            <v>695596597.53733468</v>
          </cell>
          <cell r="Z289">
            <v>374575194.78903306</v>
          </cell>
          <cell r="AA289">
            <v>313999775.21126139</v>
          </cell>
          <cell r="AB289">
            <v>469729112.01331019</v>
          </cell>
          <cell r="AD289">
            <v>1853900679.5509391</v>
          </cell>
          <cell r="AI289">
            <v>818077753.19077253</v>
          </cell>
          <cell r="AK289">
            <v>68482583.926873744</v>
          </cell>
          <cell r="AL289">
            <v>614081630.21313691</v>
          </cell>
          <cell r="AM289">
            <v>682564214.14001071</v>
          </cell>
          <cell r="AQ289">
            <v>355383275.88128376</v>
          </cell>
          <cell r="AR289">
            <v>261870022.70266733</v>
          </cell>
          <cell r="AT289">
            <v>2471153978.1348901</v>
          </cell>
        </row>
        <row r="290">
          <cell r="F290" t="str">
            <v>NW</v>
          </cell>
          <cell r="G290">
            <v>2913940.2067215554</v>
          </cell>
          <cell r="I290">
            <v>843338.85807107133</v>
          </cell>
          <cell r="K290">
            <v>2778956927.0205827</v>
          </cell>
          <cell r="L290">
            <v>1496454030.8769958</v>
          </cell>
          <cell r="M290">
            <v>1254451004.3544405</v>
          </cell>
          <cell r="N290">
            <v>1876600567.4467857</v>
          </cell>
          <cell r="O290">
            <v>7406462529.6988058</v>
          </cell>
          <cell r="X290" t="str">
            <v>NW</v>
          </cell>
          <cell r="Y290">
            <v>2778956927.0205822</v>
          </cell>
          <cell r="Z290">
            <v>1496454030.8769956</v>
          </cell>
          <cell r="AA290">
            <v>1254451004.3544405</v>
          </cell>
          <cell r="AB290">
            <v>1876600567.4467857</v>
          </cell>
          <cell r="AD290">
            <v>7406462529.6988049</v>
          </cell>
          <cell r="AI290">
            <v>1112631850.3909624</v>
          </cell>
          <cell r="AK290">
            <v>251209027.74692854</v>
          </cell>
          <cell r="AL290">
            <v>2252585116.3532915</v>
          </cell>
          <cell r="AM290">
            <v>2503794144.1002202</v>
          </cell>
          <cell r="AQ290">
            <v>598204126.41419649</v>
          </cell>
          <cell r="AR290">
            <v>1023047472.9798328</v>
          </cell>
          <cell r="AT290">
            <v>9027714129.0928345</v>
          </cell>
        </row>
        <row r="291">
          <cell r="F291" t="str">
            <v>WC</v>
          </cell>
          <cell r="G291">
            <v>2993153.2770562205</v>
          </cell>
          <cell r="I291">
            <v>966298.1348308759</v>
          </cell>
          <cell r="K291">
            <v>3184130399.8457875</v>
          </cell>
          <cell r="L291">
            <v>1714637864.7890136</v>
          </cell>
          <cell r="M291">
            <v>1437350661.7695305</v>
          </cell>
          <cell r="N291">
            <v>2150209978.8144403</v>
          </cell>
          <cell r="O291">
            <v>8486328905.2187757</v>
          </cell>
          <cell r="X291" t="str">
            <v>WC</v>
          </cell>
          <cell r="Y291">
            <v>3184130399.8457875</v>
          </cell>
          <cell r="Z291">
            <v>1714637864.7890136</v>
          </cell>
          <cell r="AA291">
            <v>1437350661.7695305</v>
          </cell>
          <cell r="AB291">
            <v>2150209978.8144403</v>
          </cell>
          <cell r="AD291">
            <v>8486328905.2187757</v>
          </cell>
          <cell r="AI291">
            <v>1145014841.7505572</v>
          </cell>
          <cell r="AK291">
            <v>383696348.13941073</v>
          </cell>
          <cell r="AL291">
            <v>3440595629.7425127</v>
          </cell>
          <cell r="AM291">
            <v>3824291977.8819232</v>
          </cell>
          <cell r="AQ291">
            <v>136524786.56385311</v>
          </cell>
          <cell r="AR291">
            <v>124876400.84860638</v>
          </cell>
          <cell r="AT291">
            <v>8747730092.6312332</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5A1B-1EEB-445F-A031-D967BDF7827E}">
  <sheetPr>
    <pageSetUpPr autoPageBreaks="0"/>
  </sheetPr>
  <dimension ref="B4:O28"/>
  <sheetViews>
    <sheetView workbookViewId="0">
      <selection activeCell="B15" sqref="B15:O28"/>
    </sheetView>
  </sheetViews>
  <sheetFormatPr defaultColWidth="9.21875" defaultRowHeight="14.4"/>
  <cols>
    <col min="1" max="18" width="9.21875" style="2" customWidth="1"/>
    <col min="19" max="16384" width="9.21875" style="2"/>
  </cols>
  <sheetData>
    <row r="4" spans="2:15" ht="28.8">
      <c r="B4" s="1" t="s">
        <v>0</v>
      </c>
    </row>
    <row r="7" spans="2:15">
      <c r="B7" s="349" t="s">
        <v>1</v>
      </c>
      <c r="C7" s="349"/>
      <c r="D7" s="349"/>
      <c r="E7" s="349"/>
      <c r="F7" s="349"/>
      <c r="G7" s="349"/>
      <c r="H7" s="349"/>
      <c r="I7" s="349"/>
      <c r="J7" s="349"/>
      <c r="K7" s="349"/>
      <c r="L7" s="349"/>
      <c r="M7" s="349"/>
      <c r="N7" s="349"/>
      <c r="O7" s="349"/>
    </row>
    <row r="8" spans="2:15">
      <c r="B8" s="3"/>
      <c r="C8" s="3"/>
      <c r="D8" s="3"/>
      <c r="E8" s="3"/>
      <c r="F8" s="3"/>
      <c r="G8" s="3"/>
      <c r="H8" s="3"/>
      <c r="I8" s="3"/>
      <c r="J8" s="3"/>
      <c r="K8" s="3"/>
      <c r="L8" s="3"/>
      <c r="M8" s="3"/>
      <c r="N8" s="3"/>
      <c r="O8" s="3"/>
    </row>
    <row r="9" spans="2:15">
      <c r="B9" s="350" t="s">
        <v>2</v>
      </c>
      <c r="C9" s="350"/>
      <c r="D9" s="350"/>
      <c r="E9" s="350"/>
      <c r="F9" s="350"/>
      <c r="G9" s="350"/>
      <c r="H9" s="350"/>
      <c r="I9" s="350"/>
      <c r="J9" s="350"/>
      <c r="K9" s="350"/>
      <c r="L9" s="350"/>
      <c r="M9" s="350"/>
      <c r="N9" s="350"/>
      <c r="O9" s="350"/>
    </row>
    <row r="10" spans="2:15">
      <c r="B10" s="3"/>
      <c r="C10" s="3"/>
      <c r="D10" s="3"/>
      <c r="E10" s="3"/>
      <c r="F10" s="3"/>
      <c r="G10" s="3"/>
      <c r="H10" s="3"/>
      <c r="I10" s="3"/>
      <c r="J10" s="3"/>
      <c r="K10" s="3"/>
      <c r="L10" s="3"/>
      <c r="M10" s="3"/>
      <c r="N10" s="3"/>
      <c r="O10" s="3"/>
    </row>
    <row r="11" spans="2:15">
      <c r="B11" s="350" t="s">
        <v>3</v>
      </c>
      <c r="C11" s="350"/>
      <c r="D11" s="350"/>
      <c r="E11" s="350"/>
      <c r="F11" s="350"/>
      <c r="G11" s="350"/>
      <c r="H11" s="350"/>
      <c r="I11" s="350"/>
      <c r="J11" s="350"/>
      <c r="K11" s="350"/>
      <c r="L11" s="350"/>
      <c r="M11" s="350"/>
      <c r="N11" s="350"/>
      <c r="O11" s="350"/>
    </row>
    <row r="12" spans="2:15">
      <c r="B12" s="3"/>
      <c r="C12" s="3"/>
      <c r="D12" s="3"/>
      <c r="E12" s="3"/>
      <c r="F12" s="3"/>
      <c r="G12" s="3"/>
      <c r="H12" s="3"/>
      <c r="I12" s="3"/>
      <c r="J12" s="3"/>
      <c r="K12" s="3"/>
      <c r="L12" s="3"/>
      <c r="M12" s="3"/>
      <c r="N12" s="3"/>
      <c r="O12" s="3"/>
    </row>
    <row r="13" spans="2:15">
      <c r="B13" s="4"/>
      <c r="C13" s="4"/>
      <c r="D13" s="351" t="s">
        <v>4</v>
      </c>
      <c r="E13" s="351"/>
      <c r="F13" s="351"/>
      <c r="G13" s="351"/>
      <c r="H13" s="351"/>
      <c r="I13" s="351"/>
      <c r="J13" s="351"/>
      <c r="K13" s="351"/>
      <c r="L13" s="351"/>
      <c r="M13" s="351"/>
      <c r="N13" s="4"/>
      <c r="O13" s="4"/>
    </row>
    <row r="14" spans="2:15">
      <c r="B14" s="4"/>
      <c r="C14" s="4"/>
      <c r="D14" s="5"/>
      <c r="E14" s="5"/>
      <c r="F14" s="5"/>
      <c r="G14" s="5"/>
      <c r="H14" s="5"/>
      <c r="I14" s="5"/>
      <c r="J14" s="5"/>
      <c r="K14" s="5"/>
      <c r="L14" s="5"/>
      <c r="M14" s="5"/>
      <c r="N14" s="4"/>
      <c r="O14" s="4"/>
    </row>
    <row r="15" spans="2:15">
      <c r="B15" s="349" t="s">
        <v>5</v>
      </c>
      <c r="C15" s="349"/>
      <c r="D15" s="349"/>
      <c r="E15" s="349"/>
      <c r="F15" s="349"/>
      <c r="G15" s="349"/>
      <c r="H15" s="349"/>
      <c r="I15" s="349"/>
      <c r="J15" s="349"/>
      <c r="K15" s="349"/>
      <c r="L15" s="349"/>
      <c r="M15" s="349"/>
      <c r="N15" s="349"/>
      <c r="O15" s="349"/>
    </row>
    <row r="16" spans="2:15">
      <c r="B16" s="349"/>
      <c r="C16" s="349"/>
      <c r="D16" s="349"/>
      <c r="E16" s="349"/>
      <c r="F16" s="349"/>
      <c r="G16" s="349"/>
      <c r="H16" s="349"/>
      <c r="I16" s="349"/>
      <c r="J16" s="349"/>
      <c r="K16" s="349"/>
      <c r="L16" s="349"/>
      <c r="M16" s="349"/>
      <c r="N16" s="349"/>
      <c r="O16" s="349"/>
    </row>
    <row r="17" spans="2:15">
      <c r="B17" s="349"/>
      <c r="C17" s="349"/>
      <c r="D17" s="349"/>
      <c r="E17" s="349"/>
      <c r="F17" s="349"/>
      <c r="G17" s="349"/>
      <c r="H17" s="349"/>
      <c r="I17" s="349"/>
      <c r="J17" s="349"/>
      <c r="K17" s="349"/>
      <c r="L17" s="349"/>
      <c r="M17" s="349"/>
      <c r="N17" s="349"/>
      <c r="O17" s="349"/>
    </row>
    <row r="18" spans="2:15">
      <c r="B18" s="349"/>
      <c r="C18" s="349"/>
      <c r="D18" s="349"/>
      <c r="E18" s="349"/>
      <c r="F18" s="349"/>
      <c r="G18" s="349"/>
      <c r="H18" s="349"/>
      <c r="I18" s="349"/>
      <c r="J18" s="349"/>
      <c r="K18" s="349"/>
      <c r="L18" s="349"/>
      <c r="M18" s="349"/>
      <c r="N18" s="349"/>
      <c r="O18" s="349"/>
    </row>
    <row r="19" spans="2:15">
      <c r="B19" s="349"/>
      <c r="C19" s="349"/>
      <c r="D19" s="349"/>
      <c r="E19" s="349"/>
      <c r="F19" s="349"/>
      <c r="G19" s="349"/>
      <c r="H19" s="349"/>
      <c r="I19" s="349"/>
      <c r="J19" s="349"/>
      <c r="K19" s="349"/>
      <c r="L19" s="349"/>
      <c r="M19" s="349"/>
      <c r="N19" s="349"/>
      <c r="O19" s="349"/>
    </row>
    <row r="20" spans="2:15">
      <c r="B20" s="349"/>
      <c r="C20" s="349"/>
      <c r="D20" s="349"/>
      <c r="E20" s="349"/>
      <c r="F20" s="349"/>
      <c r="G20" s="349"/>
      <c r="H20" s="349"/>
      <c r="I20" s="349"/>
      <c r="J20" s="349"/>
      <c r="K20" s="349"/>
      <c r="L20" s="349"/>
      <c r="M20" s="349"/>
      <c r="N20" s="349"/>
      <c r="O20" s="349"/>
    </row>
    <row r="21" spans="2:15">
      <c r="B21" s="349"/>
      <c r="C21" s="349"/>
      <c r="D21" s="349"/>
      <c r="E21" s="349"/>
      <c r="F21" s="349"/>
      <c r="G21" s="349"/>
      <c r="H21" s="349"/>
      <c r="I21" s="349"/>
      <c r="J21" s="349"/>
      <c r="K21" s="349"/>
      <c r="L21" s="349"/>
      <c r="M21" s="349"/>
      <c r="N21" s="349"/>
      <c r="O21" s="349"/>
    </row>
    <row r="22" spans="2:15">
      <c r="B22" s="349"/>
      <c r="C22" s="349"/>
      <c r="D22" s="349"/>
      <c r="E22" s="349"/>
      <c r="F22" s="349"/>
      <c r="G22" s="349"/>
      <c r="H22" s="349"/>
      <c r="I22" s="349"/>
      <c r="J22" s="349"/>
      <c r="K22" s="349"/>
      <c r="L22" s="349"/>
      <c r="M22" s="349"/>
      <c r="N22" s="349"/>
      <c r="O22" s="349"/>
    </row>
    <row r="23" spans="2:15">
      <c r="B23" s="349"/>
      <c r="C23" s="349"/>
      <c r="D23" s="349"/>
      <c r="E23" s="349"/>
      <c r="F23" s="349"/>
      <c r="G23" s="349"/>
      <c r="H23" s="349"/>
      <c r="I23" s="349"/>
      <c r="J23" s="349"/>
      <c r="K23" s="349"/>
      <c r="L23" s="349"/>
      <c r="M23" s="349"/>
      <c r="N23" s="349"/>
      <c r="O23" s="349"/>
    </row>
    <row r="24" spans="2:15">
      <c r="B24" s="349"/>
      <c r="C24" s="349"/>
      <c r="D24" s="349"/>
      <c r="E24" s="349"/>
      <c r="F24" s="349"/>
      <c r="G24" s="349"/>
      <c r="H24" s="349"/>
      <c r="I24" s="349"/>
      <c r="J24" s="349"/>
      <c r="K24" s="349"/>
      <c r="L24" s="349"/>
      <c r="M24" s="349"/>
      <c r="N24" s="349"/>
      <c r="O24" s="349"/>
    </row>
    <row r="25" spans="2:15">
      <c r="B25" s="349"/>
      <c r="C25" s="349"/>
      <c r="D25" s="349"/>
      <c r="E25" s="349"/>
      <c r="F25" s="349"/>
      <c r="G25" s="349"/>
      <c r="H25" s="349"/>
      <c r="I25" s="349"/>
      <c r="J25" s="349"/>
      <c r="K25" s="349"/>
      <c r="L25" s="349"/>
      <c r="M25" s="349"/>
      <c r="N25" s="349"/>
      <c r="O25" s="349"/>
    </row>
    <row r="26" spans="2:15">
      <c r="B26" s="349"/>
      <c r="C26" s="349"/>
      <c r="D26" s="349"/>
      <c r="E26" s="349"/>
      <c r="F26" s="349"/>
      <c r="G26" s="349"/>
      <c r="H26" s="349"/>
      <c r="I26" s="349"/>
      <c r="J26" s="349"/>
      <c r="K26" s="349"/>
      <c r="L26" s="349"/>
      <c r="M26" s="349"/>
      <c r="N26" s="349"/>
      <c r="O26" s="349"/>
    </row>
    <row r="27" spans="2:15">
      <c r="B27" s="349"/>
      <c r="C27" s="349"/>
      <c r="D27" s="349"/>
      <c r="E27" s="349"/>
      <c r="F27" s="349"/>
      <c r="G27" s="349"/>
      <c r="H27" s="349"/>
      <c r="I27" s="349"/>
      <c r="J27" s="349"/>
      <c r="K27" s="349"/>
      <c r="L27" s="349"/>
      <c r="M27" s="349"/>
      <c r="N27" s="349"/>
      <c r="O27" s="349"/>
    </row>
    <row r="28" spans="2:15">
      <c r="B28" s="349"/>
      <c r="C28" s="349"/>
      <c r="D28" s="349"/>
      <c r="E28" s="349"/>
      <c r="F28" s="349"/>
      <c r="G28" s="349"/>
      <c r="H28" s="349"/>
      <c r="I28" s="349"/>
      <c r="J28" s="349"/>
      <c r="K28" s="349"/>
      <c r="L28" s="349"/>
      <c r="M28" s="349"/>
      <c r="N28" s="349"/>
      <c r="O28" s="349"/>
    </row>
  </sheetData>
  <sheetProtection password="ED1F" sheet="1" objects="1" scenarios="1"/>
  <mergeCells count="5">
    <mergeCell ref="B15:O28"/>
    <mergeCell ref="B7:O7"/>
    <mergeCell ref="B9:O9"/>
    <mergeCell ref="B11:O11"/>
    <mergeCell ref="D13:M13"/>
  </mergeCells>
  <hyperlinks>
    <hyperlink ref="B9:O9" location="'Components - Yrs 1-3'!A1" display="• details of each component’s allocation to each municipality under the new formula for the three-year MTEF period (click here)" xr:uid="{C8CF8D9C-B21B-49C2-9283-CDF4F8EE9C97}"/>
    <hyperlink ref="B11:O11" location="'Detailed - Yr 1 calculations'!A1" display="·         a summary working of the formula to allow individual municipalities to see how their allocation is calculated " xr:uid="{1E5FB9A4-8E5D-4D00-BF24-72A850DBCF3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C961-FF86-44EF-BC04-2102CD6D9E2E}">
  <sheetPr>
    <pageSetUpPr autoPageBreaks="0"/>
  </sheetPr>
  <dimension ref="A1:BJ293"/>
  <sheetViews>
    <sheetView tabSelected="1" zoomScale="50" zoomScaleNormal="50" zoomScaleSheetLayoutView="50" workbookViewId="0">
      <pane xSplit="6" ySplit="8" topLeftCell="G9" activePane="bottomRight" state="frozen"/>
      <selection pane="topRight" activeCell="G1" sqref="G1"/>
      <selection pane="bottomLeft" activeCell="A9" sqref="A9"/>
      <selection pane="bottomRight" activeCell="AE29" sqref="AE29"/>
    </sheetView>
  </sheetViews>
  <sheetFormatPr defaultColWidth="9.21875" defaultRowHeight="14.4"/>
  <cols>
    <col min="1" max="3" width="1.77734375" style="47" customWidth="1"/>
    <col min="4" max="4" width="7.5546875" style="47" customWidth="1"/>
    <col min="5" max="5" width="40" style="47" customWidth="1"/>
    <col min="6" max="6" width="12.77734375" style="47" customWidth="1"/>
    <col min="7" max="7" width="19.77734375" style="47" customWidth="1"/>
    <col min="8" max="8" width="15.5546875" style="47" customWidth="1"/>
    <col min="9" max="9" width="19.77734375" style="47" customWidth="1"/>
    <col min="10" max="10" width="3" style="47" customWidth="1"/>
    <col min="11" max="21" width="16.21875" style="47" customWidth="1"/>
    <col min="22" max="24" width="18.77734375" style="47" customWidth="1"/>
    <col min="25" max="25" width="3.77734375" style="47" customWidth="1"/>
    <col min="26" max="26" width="23" style="47" customWidth="1"/>
    <col min="27" max="27" width="2.77734375" style="47" customWidth="1"/>
    <col min="28" max="31" width="14.77734375" style="47" customWidth="1"/>
    <col min="32" max="32" width="20.5546875" style="47" customWidth="1"/>
    <col min="33" max="33" width="2.5546875" style="47" customWidth="1"/>
    <col min="34" max="37" width="17.44140625" style="47" customWidth="1"/>
    <col min="38" max="38" width="27.21875" style="47" customWidth="1"/>
    <col min="39" max="39" width="3.21875" style="47" customWidth="1"/>
    <col min="40" max="40" width="27.77734375" style="47" customWidth="1"/>
    <col min="41" max="41" width="20.77734375" style="47" customWidth="1"/>
    <col min="42" max="42" width="2.77734375" style="47" customWidth="1"/>
    <col min="43" max="43" width="20.77734375" style="47" customWidth="1"/>
    <col min="44" max="44" width="8.77734375" style="9" customWidth="1"/>
    <col min="45" max="45" width="17.21875" style="47" hidden="1" customWidth="1"/>
    <col min="46" max="48" width="15.77734375" style="47" hidden="1" customWidth="1"/>
    <col min="49" max="49" width="22.44140625" style="47" hidden="1" customWidth="1"/>
    <col min="50" max="50" width="14.77734375" style="47" hidden="1" customWidth="1"/>
    <col min="51" max="53" width="17.44140625" style="47" hidden="1" customWidth="1"/>
    <col min="54" max="55" width="25.44140625" style="47" hidden="1" customWidth="1"/>
    <col min="56" max="56" width="9.21875" style="47" customWidth="1"/>
    <col min="57" max="57" width="10.77734375" style="47" bestFit="1" customWidth="1"/>
    <col min="58" max="16384" width="9.21875" style="47"/>
  </cols>
  <sheetData>
    <row r="1" spans="1:62" s="9" customFormat="1" ht="15" thickBot="1"/>
    <row r="2" spans="1:62" s="9" customFormat="1" ht="28.2">
      <c r="A2" s="10"/>
      <c r="B2" s="10"/>
      <c r="C2" s="10"/>
      <c r="D2" s="354" t="s">
        <v>6</v>
      </c>
      <c r="E2" s="355"/>
      <c r="F2" s="355"/>
      <c r="G2" s="355"/>
      <c r="H2" s="355"/>
      <c r="I2" s="356"/>
      <c r="J2" s="214"/>
      <c r="K2" s="357" t="s">
        <v>7</v>
      </c>
      <c r="L2" s="357"/>
      <c r="M2" s="357"/>
      <c r="N2" s="357"/>
      <c r="O2" s="357"/>
      <c r="P2" s="357"/>
      <c r="Q2" s="357"/>
      <c r="R2" s="357"/>
      <c r="S2" s="357"/>
      <c r="T2" s="357"/>
      <c r="U2" s="357"/>
      <c r="V2" s="357"/>
      <c r="W2" s="357"/>
      <c r="X2" s="357"/>
      <c r="Y2" s="357"/>
      <c r="Z2" s="357"/>
      <c r="AA2" s="215"/>
      <c r="AB2" s="358" t="s">
        <v>8</v>
      </c>
      <c r="AC2" s="358"/>
      <c r="AD2" s="358"/>
      <c r="AE2" s="358"/>
      <c r="AF2" s="358"/>
      <c r="AG2" s="216"/>
      <c r="AH2" s="357" t="s">
        <v>9</v>
      </c>
      <c r="AI2" s="357"/>
      <c r="AJ2" s="357"/>
      <c r="AK2" s="357"/>
      <c r="AL2" s="357"/>
      <c r="AM2" s="215"/>
      <c r="AN2" s="359" t="s">
        <v>10</v>
      </c>
      <c r="AO2" s="360"/>
      <c r="AP2" s="217"/>
      <c r="AQ2" s="218" t="s">
        <v>12</v>
      </c>
      <c r="AS2" s="352" t="s">
        <v>11</v>
      </c>
      <c r="AT2" s="352"/>
      <c r="AU2" s="352"/>
      <c r="AV2" s="352"/>
      <c r="AW2" s="352"/>
      <c r="AX2" s="352"/>
      <c r="AY2" s="352"/>
      <c r="AZ2" s="352"/>
      <c r="BA2" s="352"/>
      <c r="BB2" s="353"/>
      <c r="BC2" s="11" t="s">
        <v>12</v>
      </c>
      <c r="BD2" s="10"/>
      <c r="BE2" s="10"/>
      <c r="BF2" s="10"/>
      <c r="BG2" s="10"/>
      <c r="BH2" s="10"/>
      <c r="BI2" s="10"/>
      <c r="BJ2" s="10"/>
    </row>
    <row r="3" spans="1:62" s="9" customFormat="1" ht="52.8">
      <c r="D3" s="180" t="s">
        <v>13</v>
      </c>
      <c r="E3" s="179" t="s">
        <v>14</v>
      </c>
      <c r="F3" s="178" t="s">
        <v>15</v>
      </c>
      <c r="G3" s="184" t="s">
        <v>16</v>
      </c>
      <c r="H3" s="184" t="s">
        <v>625</v>
      </c>
      <c r="I3" s="182" t="s">
        <v>17</v>
      </c>
      <c r="J3" s="12"/>
      <c r="K3" s="183" t="s">
        <v>18</v>
      </c>
      <c r="L3" s="183" t="s">
        <v>19</v>
      </c>
      <c r="M3" s="183" t="s">
        <v>20</v>
      </c>
      <c r="N3" s="183" t="s">
        <v>21</v>
      </c>
      <c r="O3" s="176" t="s">
        <v>22</v>
      </c>
      <c r="P3" s="174" t="s">
        <v>23</v>
      </c>
      <c r="Q3" s="174" t="s">
        <v>24</v>
      </c>
      <c r="R3" s="174" t="s">
        <v>25</v>
      </c>
      <c r="S3" s="174" t="s">
        <v>26</v>
      </c>
      <c r="T3" s="174" t="s">
        <v>27</v>
      </c>
      <c r="U3" s="174" t="s">
        <v>28</v>
      </c>
      <c r="V3" s="174" t="s">
        <v>29</v>
      </c>
      <c r="W3" s="174" t="s">
        <v>30</v>
      </c>
      <c r="X3" s="177" t="s">
        <v>31</v>
      </c>
      <c r="Y3" s="14"/>
      <c r="Z3" s="174" t="s">
        <v>32</v>
      </c>
      <c r="AA3" s="15"/>
      <c r="AB3" s="174" t="s">
        <v>33</v>
      </c>
      <c r="AC3" s="176" t="s">
        <v>656</v>
      </c>
      <c r="AD3" s="175" t="s">
        <v>34</v>
      </c>
      <c r="AE3" s="174" t="s">
        <v>35</v>
      </c>
      <c r="AF3" s="174" t="s">
        <v>36</v>
      </c>
      <c r="AG3" s="15"/>
      <c r="AH3" s="174" t="s">
        <v>647</v>
      </c>
      <c r="AI3" s="176" t="s">
        <v>648</v>
      </c>
      <c r="AJ3" s="174" t="s">
        <v>37</v>
      </c>
      <c r="AK3" s="174" t="s">
        <v>38</v>
      </c>
      <c r="AL3" s="174" t="s">
        <v>39</v>
      </c>
      <c r="AM3" s="15"/>
      <c r="AN3" s="181" t="s">
        <v>40</v>
      </c>
      <c r="AO3" s="182" t="s">
        <v>41</v>
      </c>
      <c r="AP3" s="15"/>
      <c r="AQ3" s="173" t="s">
        <v>650</v>
      </c>
      <c r="AS3" s="13" t="s">
        <v>623</v>
      </c>
      <c r="AT3" s="16" t="s">
        <v>516</v>
      </c>
      <c r="AU3" s="16" t="s">
        <v>517</v>
      </c>
      <c r="AV3" s="16" t="s">
        <v>518</v>
      </c>
      <c r="AW3" s="16" t="s">
        <v>521</v>
      </c>
      <c r="AX3" s="16" t="s">
        <v>522</v>
      </c>
      <c r="AY3" s="16" t="s">
        <v>520</v>
      </c>
      <c r="AZ3" s="16" t="s">
        <v>523</v>
      </c>
      <c r="BA3" s="16" t="s">
        <v>524</v>
      </c>
      <c r="BB3" s="16" t="s">
        <v>526</v>
      </c>
      <c r="BC3" s="17" t="s">
        <v>42</v>
      </c>
    </row>
    <row r="4" spans="1:62" s="9" customFormat="1" ht="120" customHeight="1">
      <c r="D4" s="185"/>
      <c r="E4" s="186"/>
      <c r="F4" s="187" t="s">
        <v>545</v>
      </c>
      <c r="G4" s="188" t="s">
        <v>614</v>
      </c>
      <c r="H4" s="188" t="s">
        <v>627</v>
      </c>
      <c r="I4" s="189" t="s">
        <v>615</v>
      </c>
      <c r="J4" s="20"/>
      <c r="K4" s="190" t="s">
        <v>43</v>
      </c>
      <c r="L4" s="190" t="s">
        <v>43</v>
      </c>
      <c r="M4" s="190" t="s">
        <v>43</v>
      </c>
      <c r="N4" s="190" t="s">
        <v>43</v>
      </c>
      <c r="O4" s="191" t="s">
        <v>44</v>
      </c>
      <c r="P4" s="191" t="s">
        <v>44</v>
      </c>
      <c r="Q4" s="191" t="s">
        <v>44</v>
      </c>
      <c r="R4" s="191" t="s">
        <v>44</v>
      </c>
      <c r="S4" s="191" t="s">
        <v>45</v>
      </c>
      <c r="T4" s="191" t="s">
        <v>45</v>
      </c>
      <c r="U4" s="191" t="s">
        <v>45</v>
      </c>
      <c r="V4" s="191" t="s">
        <v>46</v>
      </c>
      <c r="W4" s="191" t="s">
        <v>46</v>
      </c>
      <c r="X4" s="191" t="s">
        <v>46</v>
      </c>
      <c r="Y4" s="192"/>
      <c r="Z4" s="191" t="s">
        <v>47</v>
      </c>
      <c r="AA4" s="20"/>
      <c r="AB4" s="193" t="s">
        <v>658</v>
      </c>
      <c r="AC4" s="194"/>
      <c r="AD4" s="195" t="s">
        <v>629</v>
      </c>
      <c r="AE4" s="191" t="s">
        <v>630</v>
      </c>
      <c r="AF4" s="191" t="s">
        <v>631</v>
      </c>
      <c r="AG4" s="20"/>
      <c r="AH4" s="191" t="s">
        <v>659</v>
      </c>
      <c r="AI4" s="191" t="s">
        <v>617</v>
      </c>
      <c r="AJ4" s="191" t="s">
        <v>660</v>
      </c>
      <c r="AK4" s="191" t="s">
        <v>618</v>
      </c>
      <c r="AL4" s="196" t="s">
        <v>48</v>
      </c>
      <c r="AM4" s="20"/>
      <c r="AN4" s="196" t="s">
        <v>49</v>
      </c>
      <c r="AO4" s="191" t="s">
        <v>50</v>
      </c>
      <c r="AP4" s="20"/>
      <c r="AQ4" s="197" t="s">
        <v>51</v>
      </c>
      <c r="AS4" s="7" t="s">
        <v>619</v>
      </c>
      <c r="AT4" s="7" t="s">
        <v>620</v>
      </c>
      <c r="AU4" s="7" t="s">
        <v>621</v>
      </c>
      <c r="AV4" s="7" t="s">
        <v>519</v>
      </c>
      <c r="AW4" s="7" t="s">
        <v>622</v>
      </c>
      <c r="AX4" s="7" t="s">
        <v>546</v>
      </c>
      <c r="AY4" s="7" t="s">
        <v>613</v>
      </c>
      <c r="AZ4" s="7"/>
      <c r="BA4" s="7" t="s">
        <v>525</v>
      </c>
      <c r="BB4" s="23" t="s">
        <v>527</v>
      </c>
      <c r="BC4" s="24" t="s">
        <v>528</v>
      </c>
    </row>
    <row r="5" spans="1:62" s="9" customFormat="1" ht="69" customHeight="1">
      <c r="D5" s="198"/>
      <c r="E5" s="199"/>
      <c r="F5" s="200"/>
      <c r="G5" s="201"/>
      <c r="H5" s="201"/>
      <c r="I5" s="202"/>
      <c r="J5" s="19"/>
      <c r="K5" s="203">
        <f>[1]Inputs!$AS$4</f>
        <v>161.02627987473545</v>
      </c>
      <c r="L5" s="203">
        <f>[1]Inputs!$AS$7</f>
        <v>231.94527356290715</v>
      </c>
      <c r="M5" s="203">
        <f>[1]Inputs!$AS$10</f>
        <v>138.70751908034916</v>
      </c>
      <c r="N5" s="203">
        <f>[1]Inputs!$AS$11</f>
        <v>116.27606530611774</v>
      </c>
      <c r="O5" s="204" t="s">
        <v>632</v>
      </c>
      <c r="P5" s="204" t="s">
        <v>633</v>
      </c>
      <c r="Q5" s="204" t="s">
        <v>634</v>
      </c>
      <c r="R5" s="204" t="s">
        <v>635</v>
      </c>
      <c r="S5" s="201" t="s">
        <v>52</v>
      </c>
      <c r="T5" s="201" t="s">
        <v>52</v>
      </c>
      <c r="U5" s="201" t="s">
        <v>52</v>
      </c>
      <c r="V5" s="201" t="s">
        <v>636</v>
      </c>
      <c r="W5" s="201" t="s">
        <v>637</v>
      </c>
      <c r="X5" s="201" t="s">
        <v>638</v>
      </c>
      <c r="Y5" s="205"/>
      <c r="Z5" s="206" t="s">
        <v>639</v>
      </c>
      <c r="AA5" s="25"/>
      <c r="AB5" s="207">
        <f>[1]Inputs!$BQ$22</f>
        <v>9627095.9849410318</v>
      </c>
      <c r="AC5" s="208"/>
      <c r="AD5" s="208">
        <f>[1]Inputs!$BQ$23</f>
        <v>845972.04065796093</v>
      </c>
      <c r="AE5" s="208" t="s">
        <v>640</v>
      </c>
      <c r="AF5" s="209" t="s">
        <v>641</v>
      </c>
      <c r="AG5" s="27"/>
      <c r="AH5" s="210">
        <f>[1]Inputs!$BQ$31</f>
        <v>13.477934378917446</v>
      </c>
      <c r="AI5" s="208" t="s">
        <v>642</v>
      </c>
      <c r="AJ5" s="211">
        <f>[1]Inputs!$BQ$33</f>
        <v>120.60904549463476</v>
      </c>
      <c r="AK5" s="208" t="s">
        <v>643</v>
      </c>
      <c r="AL5" s="212" t="s">
        <v>644</v>
      </c>
      <c r="AM5" s="28"/>
      <c r="AN5" s="213"/>
      <c r="AO5" s="208" t="s">
        <v>645</v>
      </c>
      <c r="AP5" s="27"/>
      <c r="AQ5" s="209" t="s">
        <v>646</v>
      </c>
      <c r="AS5" s="26"/>
      <c r="AT5" s="8"/>
      <c r="AU5" s="8"/>
      <c r="AV5" s="8" t="s">
        <v>547</v>
      </c>
      <c r="AW5" s="8" t="s">
        <v>612</v>
      </c>
      <c r="AX5" s="8" t="s">
        <v>548</v>
      </c>
      <c r="AY5" s="8" t="s">
        <v>549</v>
      </c>
      <c r="AZ5" s="8" t="s">
        <v>550</v>
      </c>
      <c r="BA5" s="8" t="s">
        <v>551</v>
      </c>
      <c r="BB5" s="29" t="s">
        <v>552</v>
      </c>
      <c r="BC5" s="30" t="s">
        <v>553</v>
      </c>
    </row>
    <row r="6" spans="1:62" s="9" customFormat="1" ht="15" customHeight="1">
      <c r="D6" s="31"/>
      <c r="E6" s="32"/>
      <c r="F6" s="18"/>
      <c r="G6" s="33"/>
      <c r="H6" s="33"/>
      <c r="I6" s="34"/>
      <c r="J6" s="21"/>
      <c r="K6" s="35"/>
      <c r="L6" s="36"/>
      <c r="M6" s="36"/>
      <c r="N6" s="36"/>
      <c r="O6" s="37"/>
      <c r="P6" s="37"/>
      <c r="Q6" s="37"/>
      <c r="R6" s="37"/>
      <c r="S6" s="33"/>
      <c r="T6" s="33"/>
      <c r="U6" s="33"/>
      <c r="V6" s="33"/>
      <c r="W6" s="33"/>
      <c r="X6" s="33"/>
      <c r="Y6" s="38"/>
      <c r="Z6" s="39"/>
      <c r="AA6" s="33"/>
      <c r="AB6" s="40"/>
      <c r="AC6" s="41"/>
      <c r="AD6" s="41"/>
      <c r="AE6" s="41"/>
      <c r="AF6" s="42"/>
      <c r="AG6" s="41"/>
      <c r="AH6" s="40"/>
      <c r="AI6" s="41"/>
      <c r="AJ6" s="41"/>
      <c r="AK6" s="41"/>
      <c r="AL6" s="43"/>
      <c r="AM6" s="22"/>
      <c r="AN6" s="44"/>
      <c r="AO6" s="41"/>
      <c r="AP6" s="45"/>
      <c r="AQ6" s="42"/>
      <c r="AS6" s="41"/>
      <c r="AT6" s="41"/>
      <c r="AU6" s="41"/>
      <c r="AV6" s="41"/>
      <c r="AW6" s="41"/>
      <c r="AX6" s="41"/>
      <c r="AY6" s="41"/>
      <c r="AZ6" s="41"/>
      <c r="BA6" s="41"/>
      <c r="BC6" s="46"/>
    </row>
    <row r="7" spans="1:62" s="9" customFormat="1" ht="15" customHeight="1">
      <c r="C7" s="47"/>
      <c r="D7" s="48" t="s">
        <v>53</v>
      </c>
      <c r="E7" s="32"/>
      <c r="F7" s="18"/>
      <c r="G7" s="33"/>
      <c r="H7" s="33"/>
      <c r="I7" s="34"/>
      <c r="J7" s="21"/>
      <c r="K7" s="35"/>
      <c r="L7" s="36"/>
      <c r="M7" s="36"/>
      <c r="N7" s="36"/>
      <c r="O7" s="37"/>
      <c r="P7" s="37"/>
      <c r="Q7" s="37"/>
      <c r="R7" s="37"/>
      <c r="S7" s="33"/>
      <c r="T7" s="33"/>
      <c r="U7" s="33"/>
      <c r="V7" s="33"/>
      <c r="W7" s="33"/>
      <c r="X7" s="33"/>
      <c r="Y7" s="38"/>
      <c r="Z7" s="39"/>
      <c r="AA7" s="33"/>
      <c r="AB7" s="40"/>
      <c r="AC7" s="41"/>
      <c r="AD7" s="41"/>
      <c r="AE7" s="41"/>
      <c r="AF7" s="42"/>
      <c r="AG7" s="41"/>
      <c r="AH7" s="40"/>
      <c r="AI7" s="41"/>
      <c r="AJ7" s="41"/>
      <c r="AK7" s="41"/>
      <c r="AL7" s="43"/>
      <c r="AM7" s="22"/>
      <c r="AN7" s="44"/>
      <c r="AO7" s="41"/>
      <c r="AP7" s="45"/>
      <c r="AQ7" s="42"/>
      <c r="AS7" s="41"/>
      <c r="AT7" s="41"/>
      <c r="AU7" s="41"/>
      <c r="AV7" s="41"/>
      <c r="AW7" s="41"/>
      <c r="AX7" s="41"/>
      <c r="AY7" s="41"/>
      <c r="AZ7" s="41"/>
      <c r="BA7" s="41"/>
      <c r="BC7" s="46"/>
    </row>
    <row r="8" spans="1:62" s="9" customFormat="1">
      <c r="C8" s="47"/>
      <c r="D8" s="48"/>
      <c r="E8" s="32"/>
      <c r="F8" s="18"/>
      <c r="G8" s="33"/>
      <c r="H8" s="33"/>
      <c r="I8" s="34"/>
      <c r="J8" s="21"/>
      <c r="K8" s="35"/>
      <c r="L8" s="36"/>
      <c r="M8" s="36"/>
      <c r="N8" s="36"/>
      <c r="O8" s="37"/>
      <c r="P8" s="37"/>
      <c r="Q8" s="37"/>
      <c r="R8" s="37"/>
      <c r="S8" s="33"/>
      <c r="T8" s="33"/>
      <c r="U8" s="33"/>
      <c r="V8" s="33"/>
      <c r="W8" s="33"/>
      <c r="X8" s="33"/>
      <c r="Y8" s="38"/>
      <c r="Z8" s="39"/>
      <c r="AA8" s="33"/>
      <c r="AB8" s="40"/>
      <c r="AC8" s="41"/>
      <c r="AD8" s="41"/>
      <c r="AE8" s="41"/>
      <c r="AF8" s="42"/>
      <c r="AG8" s="41"/>
      <c r="AH8" s="40"/>
      <c r="AI8" s="41"/>
      <c r="AJ8" s="41"/>
      <c r="AK8" s="41"/>
      <c r="AL8" s="43"/>
      <c r="AM8" s="22"/>
      <c r="AN8" s="44"/>
      <c r="AO8" s="41"/>
      <c r="AP8" s="45"/>
      <c r="AQ8" s="42"/>
      <c r="AS8" s="41"/>
      <c r="AT8" s="41"/>
      <c r="AU8" s="41"/>
      <c r="AV8" s="41"/>
      <c r="AW8" s="41"/>
      <c r="AX8" s="41"/>
      <c r="AY8" s="41"/>
      <c r="AZ8" s="41"/>
      <c r="BA8" s="41"/>
      <c r="BC8" s="46"/>
    </row>
    <row r="9" spans="1:62" s="10" customFormat="1">
      <c r="C9" s="49"/>
      <c r="D9" s="50" t="s">
        <v>54</v>
      </c>
      <c r="E9" s="51" t="s">
        <v>55</v>
      </c>
      <c r="F9" s="52" t="s">
        <v>56</v>
      </c>
      <c r="G9" s="53">
        <v>270390.17140769679</v>
      </c>
      <c r="H9" s="54">
        <v>0.60931262124597252</v>
      </c>
      <c r="I9" s="55">
        <v>164752.14409957154</v>
      </c>
      <c r="J9" s="56"/>
      <c r="K9" s="57">
        <f>$K$5</f>
        <v>161.02627987473545</v>
      </c>
      <c r="L9" s="58">
        <f>$L$5</f>
        <v>231.94527356290715</v>
      </c>
      <c r="M9" s="58">
        <f>$M$5</f>
        <v>138.70751908034916</v>
      </c>
      <c r="N9" s="58">
        <f>$N$5</f>
        <v>116.27606530611774</v>
      </c>
      <c r="O9" s="53">
        <f>I9*K9*12</f>
        <v>318353098.38888419</v>
      </c>
      <c r="P9" s="53">
        <f>I9*L9*12</f>
        <v>458561773.59900737</v>
      </c>
      <c r="Q9" s="53">
        <f>I9*M9*12</f>
        <v>274228334.05463707</v>
      </c>
      <c r="R9" s="53">
        <f>I9*N9*12</f>
        <v>229880772.79973644</v>
      </c>
      <c r="S9" s="53">
        <v>1</v>
      </c>
      <c r="T9" s="53">
        <v>1</v>
      </c>
      <c r="U9" s="53">
        <v>1</v>
      </c>
      <c r="V9" s="59">
        <f>IF(S9=1,0,P9)</f>
        <v>0</v>
      </c>
      <c r="W9" s="59">
        <f>IF(T9=1,0,Q9)</f>
        <v>0</v>
      </c>
      <c r="X9" s="59">
        <f>IF(U9=1,0,R9)</f>
        <v>0</v>
      </c>
      <c r="Y9" s="60"/>
      <c r="Z9" s="55">
        <f>IF(F9="C",V9+W9+X9,O9+P9+Q9+R9-V9-W9-X9)</f>
        <v>1281023978.8422651</v>
      </c>
      <c r="AA9" s="53"/>
      <c r="AB9" s="61">
        <f>$AB$5</f>
        <v>9627095.9849410318</v>
      </c>
      <c r="AC9" s="62">
        <v>100</v>
      </c>
      <c r="AD9" s="62">
        <f>$AD$5</f>
        <v>845972.04065796093</v>
      </c>
      <c r="AE9" s="62">
        <f>AC9*AD9</f>
        <v>84597204.065796092</v>
      </c>
      <c r="AF9" s="63">
        <f>AE9+AB9</f>
        <v>94224300.050737128</v>
      </c>
      <c r="AG9" s="62"/>
      <c r="AH9" s="64">
        <f>$AH$5</f>
        <v>13.477934378917446</v>
      </c>
      <c r="AI9" s="65">
        <f>IF(F9="B",0,G9*AH9*12)</f>
        <v>43731611.843246132</v>
      </c>
      <c r="AJ9" s="66">
        <f>$AJ$5</f>
        <v>120.60904549463476</v>
      </c>
      <c r="AK9" s="62">
        <f>IF(F9="C",0,G9*AJ9*12)</f>
        <v>391338005.8153559</v>
      </c>
      <c r="AL9" s="67">
        <f>IF(F9="A",AI9+AK9,IF(F9="B",AK9,AI9))</f>
        <v>435069617.658602</v>
      </c>
      <c r="AM9" s="68"/>
      <c r="AN9" s="69">
        <v>0.15552210414365941</v>
      </c>
      <c r="AO9" s="62">
        <f>(AF9+AL9)*AN9</f>
        <v>82316903.792597339</v>
      </c>
      <c r="AP9" s="70"/>
      <c r="AQ9" s="63">
        <f>Z9+AO9</f>
        <v>1363340882.6348624</v>
      </c>
      <c r="AS9" s="71">
        <v>684203400</v>
      </c>
      <c r="AT9" s="71">
        <v>834829728.36567509</v>
      </c>
      <c r="AU9" s="71">
        <v>844411449.65045321</v>
      </c>
      <c r="AV9" s="72">
        <f>(AU9-AT9)/AT9</f>
        <v>1.1477455772371702E-2</v>
      </c>
      <c r="AW9" s="72">
        <f>AV9+($AV$28*-1)</f>
        <v>0.17321645923897808</v>
      </c>
      <c r="AX9" s="72">
        <f>AW9/$AW$290</f>
        <v>3.9826156518926346E-3</v>
      </c>
      <c r="AY9" s="72">
        <f>AU9/$AU$290</f>
        <v>1.3590357857909472E-2</v>
      </c>
      <c r="AZ9" s="73">
        <f>AX9*AY9</f>
        <v>5.4125171919732317E-5</v>
      </c>
      <c r="BA9" s="72">
        <f>AZ9/$AZ$290</f>
        <v>1.425465478349772E-2</v>
      </c>
      <c r="BB9" s="74">
        <f>($AQ$290-$AS$290)*BA9</f>
        <v>735931353.14189517</v>
      </c>
      <c r="BC9" s="75">
        <f t="shared" ref="BC9:BC47" si="0">AS9+BB9</f>
        <v>1420134753.1418953</v>
      </c>
      <c r="BE9" s="76"/>
    </row>
    <row r="10" spans="1:62" s="10" customFormat="1">
      <c r="D10" s="50" t="s">
        <v>57</v>
      </c>
      <c r="E10" s="51" t="s">
        <v>58</v>
      </c>
      <c r="F10" s="52" t="s">
        <v>56</v>
      </c>
      <c r="G10" s="53">
        <v>406719.64795965352</v>
      </c>
      <c r="H10" s="54">
        <v>0.55036859075317879</v>
      </c>
      <c r="I10" s="77">
        <v>223845.71947918349</v>
      </c>
      <c r="J10" s="56"/>
      <c r="K10" s="57">
        <f t="shared" ref="K10:K73" si="1">$K$5</f>
        <v>161.02627987473545</v>
      </c>
      <c r="L10" s="58">
        <f t="shared" ref="L10:L73" si="2">$L$5</f>
        <v>231.94527356290715</v>
      </c>
      <c r="M10" s="58">
        <f t="shared" ref="M10:M73" si="3">$M$5</f>
        <v>138.70751908034916</v>
      </c>
      <c r="N10" s="58">
        <f t="shared" ref="N10:N73" si="4">$N$5</f>
        <v>116.27606530611774</v>
      </c>
      <c r="O10" s="53">
        <f t="shared" ref="O10:O47" si="5">I10*K10*12</f>
        <v>432540521.68339831</v>
      </c>
      <c r="P10" s="78">
        <f t="shared" ref="P10:P47" si="6">I10*L10*12</f>
        <v>623039479.68581986</v>
      </c>
      <c r="Q10" s="78">
        <f t="shared" ref="Q10:Q47" si="7">I10*M10*12</f>
        <v>372589012.86855996</v>
      </c>
      <c r="R10" s="78">
        <f t="shared" ref="R10:R47" si="8">I10*N10*12</f>
        <v>312334793.95987743</v>
      </c>
      <c r="S10" s="53">
        <v>1</v>
      </c>
      <c r="T10" s="53">
        <v>1</v>
      </c>
      <c r="U10" s="53">
        <v>1</v>
      </c>
      <c r="V10" s="59">
        <f t="shared" ref="V10:V46" si="9">IF(S10=1,0,P10)</f>
        <v>0</v>
      </c>
      <c r="W10" s="59">
        <f t="shared" ref="W10:W46" si="10">IF(T10=1,0,Q10)</f>
        <v>0</v>
      </c>
      <c r="X10" s="59">
        <f t="shared" ref="X10:X47" si="11">IF(U10=1,0,R10)</f>
        <v>0</v>
      </c>
      <c r="Y10" s="60"/>
      <c r="Z10" s="55">
        <f t="shared" ref="Z10:Z47" si="12">IF(F10="C",V10+W10+X10,O10+P10+Q10+R10-V10-W10-X10)</f>
        <v>1740503808.1976557</v>
      </c>
      <c r="AA10" s="53"/>
      <c r="AB10" s="61">
        <f t="shared" ref="AB10:AB47" si="13">$AB$5</f>
        <v>9627095.9849410318</v>
      </c>
      <c r="AC10" s="62">
        <v>120</v>
      </c>
      <c r="AD10" s="62">
        <f t="shared" ref="AD10:AD73" si="14">$AD$5</f>
        <v>845972.04065796093</v>
      </c>
      <c r="AE10" s="62">
        <f t="shared" ref="AE10:AE47" si="15">AC10*AD10</f>
        <v>101516644.8789553</v>
      </c>
      <c r="AF10" s="63">
        <f t="shared" ref="AF10:AF47" si="16">AE10+AB10</f>
        <v>111143740.86389634</v>
      </c>
      <c r="AG10" s="62"/>
      <c r="AH10" s="64">
        <f t="shared" ref="AH10:AH47" si="17">$AH$5</f>
        <v>13.477934378917446</v>
      </c>
      <c r="AI10" s="65">
        <f t="shared" ref="AI10:AI47" si="18">IF(F10="B",0,G10*AH10*12)</f>
        <v>65780888.709799379</v>
      </c>
      <c r="AJ10" s="66">
        <f t="shared" ref="AJ10:AJ47" si="19">$AJ$5</f>
        <v>120.60904549463476</v>
      </c>
      <c r="AK10" s="62">
        <f t="shared" ref="AK10:AK47" si="20">IF(F10="C",0,G10*AJ10*12)</f>
        <v>588648822.29193211</v>
      </c>
      <c r="AL10" s="67">
        <f t="shared" ref="AL10:AL47" si="21">IF(F10="A",AI10+AK10,IF(F10="B",AK10,AI10))</f>
        <v>654429711.00173151</v>
      </c>
      <c r="AM10" s="68"/>
      <c r="AN10" s="69">
        <v>0</v>
      </c>
      <c r="AO10" s="62">
        <f t="shared" ref="AO10:AO47" si="22">(AF10+AL10)*AN10</f>
        <v>0</v>
      </c>
      <c r="AP10" s="70"/>
      <c r="AQ10" s="63">
        <f t="shared" ref="AQ10:AQ47" si="23">Z10+AO10</f>
        <v>1740503808.1976557</v>
      </c>
      <c r="AS10" s="71">
        <v>829671300</v>
      </c>
      <c r="AT10" s="71">
        <v>1015711796.5225892</v>
      </c>
      <c r="AU10" s="71">
        <v>1021660864.912472</v>
      </c>
      <c r="AV10" s="72">
        <f t="shared" ref="AV10:AV47" si="24">(AU10-AT10)/AT10</f>
        <v>5.8570437108736457E-3</v>
      </c>
      <c r="AW10" s="72">
        <f t="shared" ref="AW10:AW47" si="25">AV10+($AV$28*-1)</f>
        <v>0.16759604717748003</v>
      </c>
      <c r="AX10" s="72">
        <f t="shared" ref="AX10:AX47" si="26">AW10/$AW$290</f>
        <v>3.8533903972918222E-3</v>
      </c>
      <c r="AY10" s="72">
        <f t="shared" ref="AY10:AY47" si="27">AU10/$AU$290</f>
        <v>1.6443093907986955E-2</v>
      </c>
      <c r="AZ10" s="73">
        <f t="shared" ref="AZ10:AZ46" si="28">AX10*AY10</f>
        <v>6.3361660166804596E-5</v>
      </c>
      <c r="BA10" s="72">
        <f t="shared" ref="BA10:BA47" si="29">AZ10/$AZ$290</f>
        <v>1.6687218906695438E-2</v>
      </c>
      <c r="BB10" s="74">
        <f t="shared" ref="BB10:BB47" si="30">($AQ$290-$AS$290)*BA10</f>
        <v>861518414.63017452</v>
      </c>
      <c r="BC10" s="75">
        <f t="shared" si="0"/>
        <v>1691189714.6301746</v>
      </c>
      <c r="BE10" s="76"/>
    </row>
    <row r="11" spans="1:62" s="9" customFormat="1">
      <c r="C11" s="47"/>
      <c r="D11" s="79" t="s">
        <v>59</v>
      </c>
      <c r="E11" s="80" t="s">
        <v>532</v>
      </c>
      <c r="F11" s="81" t="s">
        <v>60</v>
      </c>
      <c r="G11" s="33">
        <v>21454.650966708374</v>
      </c>
      <c r="H11" s="82">
        <v>0.60014500638487955</v>
      </c>
      <c r="I11" s="34">
        <v>12875.90164140056</v>
      </c>
      <c r="J11" s="21"/>
      <c r="K11" s="83">
        <f t="shared" si="1"/>
        <v>161.02627987473545</v>
      </c>
      <c r="L11" s="84">
        <f t="shared" si="2"/>
        <v>231.94527356290715</v>
      </c>
      <c r="M11" s="84">
        <f t="shared" si="3"/>
        <v>138.70751908034916</v>
      </c>
      <c r="N11" s="84">
        <f t="shared" si="4"/>
        <v>116.27606530611774</v>
      </c>
      <c r="O11" s="33">
        <f t="shared" si="5"/>
        <v>24880302.496172786</v>
      </c>
      <c r="P11" s="37">
        <f t="shared" si="6"/>
        <v>35838054.343004853</v>
      </c>
      <c r="Q11" s="37">
        <f t="shared" si="7"/>
        <v>21431812.471215207</v>
      </c>
      <c r="R11" s="37">
        <f t="shared" si="8"/>
        <v>17965910.161567684</v>
      </c>
      <c r="S11" s="33">
        <v>1</v>
      </c>
      <c r="T11" s="33">
        <v>1</v>
      </c>
      <c r="U11" s="33">
        <v>1</v>
      </c>
      <c r="V11" s="85">
        <f t="shared" si="9"/>
        <v>0</v>
      </c>
      <c r="W11" s="85">
        <f t="shared" si="10"/>
        <v>0</v>
      </c>
      <c r="X11" s="85">
        <f t="shared" si="11"/>
        <v>0</v>
      </c>
      <c r="Y11" s="38"/>
      <c r="Z11" s="39">
        <f t="shared" si="12"/>
        <v>100116079.47196053</v>
      </c>
      <c r="AA11" s="33"/>
      <c r="AB11" s="40">
        <f t="shared" si="13"/>
        <v>9627095.9849410318</v>
      </c>
      <c r="AC11" s="41">
        <v>24</v>
      </c>
      <c r="AD11" s="41">
        <f t="shared" si="14"/>
        <v>845972.04065796093</v>
      </c>
      <c r="AE11" s="41">
        <f t="shared" si="15"/>
        <v>20303328.975791063</v>
      </c>
      <c r="AF11" s="42">
        <f t="shared" si="16"/>
        <v>29930424.960732095</v>
      </c>
      <c r="AG11" s="41"/>
      <c r="AH11" s="86">
        <f t="shared" si="17"/>
        <v>13.477934378917446</v>
      </c>
      <c r="AI11" s="87">
        <f t="shared" si="18"/>
        <v>0</v>
      </c>
      <c r="AJ11" s="88">
        <f t="shared" si="19"/>
        <v>120.60904549463476</v>
      </c>
      <c r="AK11" s="41">
        <f t="shared" si="20"/>
        <v>31051499.694182876</v>
      </c>
      <c r="AL11" s="43">
        <f t="shared" si="21"/>
        <v>31051499.694182876</v>
      </c>
      <c r="AM11" s="22"/>
      <c r="AN11" s="44">
        <v>0.39804516226945896</v>
      </c>
      <c r="AO11" s="41">
        <f t="shared" si="22"/>
        <v>24273560.094769552</v>
      </c>
      <c r="AP11" s="45"/>
      <c r="AQ11" s="42">
        <f t="shared" si="23"/>
        <v>124389639.56673008</v>
      </c>
      <c r="AS11" s="89">
        <v>69791400.000000015</v>
      </c>
      <c r="AT11" s="89">
        <v>85502597.150149718</v>
      </c>
      <c r="AU11" s="89">
        <v>84161012.053875178</v>
      </c>
      <c r="AV11" s="90">
        <f t="shared" si="24"/>
        <v>-1.5690577140231241E-2</v>
      </c>
      <c r="AW11" s="90">
        <f t="shared" si="25"/>
        <v>0.14604842632637516</v>
      </c>
      <c r="AX11" s="90">
        <f t="shared" si="26"/>
        <v>3.3579646598088588E-3</v>
      </c>
      <c r="AY11" s="90">
        <f t="shared" si="27"/>
        <v>1.3545271940230879E-3</v>
      </c>
      <c r="AZ11" s="91">
        <f t="shared" si="28"/>
        <v>4.5484544482795866E-6</v>
      </c>
      <c r="BA11" s="90">
        <f t="shared" si="29"/>
        <v>1.1979019310062037E-3</v>
      </c>
      <c r="BB11" s="92">
        <f t="shared" si="30"/>
        <v>61844611.630810007</v>
      </c>
      <c r="BC11" s="46">
        <f t="shared" si="0"/>
        <v>131636011.63081002</v>
      </c>
      <c r="BE11" s="76"/>
    </row>
    <row r="12" spans="1:62" s="9" customFormat="1">
      <c r="A12" s="10"/>
      <c r="B12" s="10"/>
      <c r="C12" s="49"/>
      <c r="D12" s="79" t="s">
        <v>61</v>
      </c>
      <c r="E12" s="80" t="s">
        <v>62</v>
      </c>
      <c r="F12" s="81" t="s">
        <v>60</v>
      </c>
      <c r="G12" s="93">
        <v>9933.5753596172854</v>
      </c>
      <c r="H12" s="94">
        <v>0.6602733769000485</v>
      </c>
      <c r="I12" s="95">
        <v>6558.8753473856186</v>
      </c>
      <c r="J12" s="96"/>
      <c r="K12" s="83">
        <f t="shared" si="1"/>
        <v>161.02627987473545</v>
      </c>
      <c r="L12" s="84">
        <f t="shared" si="2"/>
        <v>231.94527356290715</v>
      </c>
      <c r="M12" s="84">
        <f t="shared" si="3"/>
        <v>138.70751908034916</v>
      </c>
      <c r="N12" s="84">
        <f t="shared" si="4"/>
        <v>116.27606530611774</v>
      </c>
      <c r="O12" s="96">
        <f t="shared" si="5"/>
        <v>12673815.568219431</v>
      </c>
      <c r="P12" s="96">
        <f t="shared" si="6"/>
        <v>18255601.640572377</v>
      </c>
      <c r="Q12" s="96">
        <f t="shared" si="7"/>
        <v>10917183.928717468</v>
      </c>
      <c r="R12" s="96">
        <f t="shared" si="8"/>
        <v>9151682.6187275499</v>
      </c>
      <c r="S12" s="96">
        <v>1</v>
      </c>
      <c r="T12" s="96">
        <v>1</v>
      </c>
      <c r="U12" s="96">
        <v>1</v>
      </c>
      <c r="V12" s="85">
        <f t="shared" si="9"/>
        <v>0</v>
      </c>
      <c r="W12" s="85">
        <f t="shared" si="10"/>
        <v>0</v>
      </c>
      <c r="X12" s="85">
        <f t="shared" si="11"/>
        <v>0</v>
      </c>
      <c r="Y12" s="97"/>
      <c r="Z12" s="95">
        <f t="shared" si="12"/>
        <v>50998283.756236821</v>
      </c>
      <c r="AA12" s="96"/>
      <c r="AB12" s="98">
        <f t="shared" si="13"/>
        <v>9627095.9849410318</v>
      </c>
      <c r="AC12" s="96">
        <v>11</v>
      </c>
      <c r="AD12" s="41">
        <f t="shared" si="14"/>
        <v>845972.04065796093</v>
      </c>
      <c r="AE12" s="96">
        <f t="shared" si="15"/>
        <v>9305692.4472375698</v>
      </c>
      <c r="AF12" s="95">
        <f t="shared" si="16"/>
        <v>18932788.432178602</v>
      </c>
      <c r="AG12" s="96"/>
      <c r="AH12" s="86">
        <f t="shared" si="17"/>
        <v>13.477934378917446</v>
      </c>
      <c r="AI12" s="96">
        <f t="shared" si="18"/>
        <v>0</v>
      </c>
      <c r="AJ12" s="88">
        <f t="shared" si="19"/>
        <v>120.60904549463476</v>
      </c>
      <c r="AK12" s="96">
        <f t="shared" si="20"/>
        <v>14376948.509669568</v>
      </c>
      <c r="AL12" s="95">
        <f t="shared" si="21"/>
        <v>14376948.509669568</v>
      </c>
      <c r="AM12" s="96"/>
      <c r="AN12" s="99">
        <v>0.63230606847506587</v>
      </c>
      <c r="AO12" s="96">
        <f t="shared" si="22"/>
        <v>21061948.807638679</v>
      </c>
      <c r="AP12" s="100"/>
      <c r="AQ12" s="95">
        <f t="shared" si="23"/>
        <v>72060232.563875496</v>
      </c>
      <c r="AS12" s="89">
        <v>41247900</v>
      </c>
      <c r="AT12" s="89">
        <v>50189127.756419137</v>
      </c>
      <c r="AU12" s="89">
        <v>50351162.715444028</v>
      </c>
      <c r="AV12" s="90">
        <f t="shared" si="24"/>
        <v>3.2284872494953284E-3</v>
      </c>
      <c r="AW12" s="90">
        <f t="shared" si="25"/>
        <v>0.1649674907161017</v>
      </c>
      <c r="AX12" s="90">
        <f t="shared" si="26"/>
        <v>3.7929542808225092E-3</v>
      </c>
      <c r="AY12" s="90">
        <f t="shared" si="27"/>
        <v>8.1037546346390409E-4</v>
      </c>
      <c r="AZ12" s="91">
        <f t="shared" si="28"/>
        <v>3.0737170832189399E-6</v>
      </c>
      <c r="BA12" s="90">
        <f t="shared" si="29"/>
        <v>8.0950830028591648E-4</v>
      </c>
      <c r="BB12" s="92">
        <f t="shared" si="30"/>
        <v>41792842.258003138</v>
      </c>
      <c r="BC12" s="101">
        <f t="shared" si="0"/>
        <v>83040742.258003145</v>
      </c>
      <c r="BD12" s="102"/>
      <c r="BE12" s="76"/>
      <c r="BF12" s="102"/>
      <c r="BG12" s="102"/>
      <c r="BH12" s="102"/>
      <c r="BI12" s="102"/>
      <c r="BJ12" s="102"/>
    </row>
    <row r="13" spans="1:62" s="9" customFormat="1">
      <c r="A13" s="10"/>
      <c r="B13" s="10"/>
      <c r="C13" s="49"/>
      <c r="D13" s="79" t="s">
        <v>63</v>
      </c>
      <c r="E13" s="80" t="s">
        <v>64</v>
      </c>
      <c r="F13" s="81" t="s">
        <v>60</v>
      </c>
      <c r="G13" s="93">
        <v>24116.790313579899</v>
      </c>
      <c r="H13" s="94">
        <v>0.57370065052748331</v>
      </c>
      <c r="I13" s="95">
        <v>13835.818291535696</v>
      </c>
      <c r="J13" s="96"/>
      <c r="K13" s="83">
        <f t="shared" si="1"/>
        <v>161.02627987473545</v>
      </c>
      <c r="L13" s="84">
        <f t="shared" si="2"/>
        <v>231.94527356290715</v>
      </c>
      <c r="M13" s="84">
        <f t="shared" si="3"/>
        <v>138.70751908034916</v>
      </c>
      <c r="N13" s="84">
        <f t="shared" si="4"/>
        <v>116.27606530611774</v>
      </c>
      <c r="O13" s="96">
        <f t="shared" si="5"/>
        <v>26735164.182105735</v>
      </c>
      <c r="P13" s="96">
        <f t="shared" si="6"/>
        <v>38509831.903163061</v>
      </c>
      <c r="Q13" s="96">
        <f t="shared" si="7"/>
        <v>23029584.35598518</v>
      </c>
      <c r="R13" s="96">
        <f t="shared" si="8"/>
        <v>19305294.134762198</v>
      </c>
      <c r="S13" s="96">
        <v>1</v>
      </c>
      <c r="T13" s="96">
        <v>1</v>
      </c>
      <c r="U13" s="96">
        <v>1</v>
      </c>
      <c r="V13" s="85">
        <f t="shared" si="9"/>
        <v>0</v>
      </c>
      <c r="W13" s="85">
        <f t="shared" si="10"/>
        <v>0</v>
      </c>
      <c r="X13" s="85">
        <f t="shared" si="11"/>
        <v>0</v>
      </c>
      <c r="Y13" s="97"/>
      <c r="Z13" s="95">
        <f t="shared" si="12"/>
        <v>107579874.57601617</v>
      </c>
      <c r="AA13" s="96"/>
      <c r="AB13" s="98">
        <f t="shared" si="13"/>
        <v>9627095.9849410318</v>
      </c>
      <c r="AC13" s="96">
        <v>27</v>
      </c>
      <c r="AD13" s="41">
        <f t="shared" si="14"/>
        <v>845972.04065796093</v>
      </c>
      <c r="AE13" s="96">
        <f t="shared" si="15"/>
        <v>22841245.097764947</v>
      </c>
      <c r="AF13" s="95">
        <f t="shared" si="16"/>
        <v>32468341.082705978</v>
      </c>
      <c r="AG13" s="96"/>
      <c r="AH13" s="86">
        <f t="shared" si="17"/>
        <v>13.477934378917446</v>
      </c>
      <c r="AI13" s="96">
        <f t="shared" si="18"/>
        <v>0</v>
      </c>
      <c r="AJ13" s="88">
        <f t="shared" si="19"/>
        <v>120.60904549463476</v>
      </c>
      <c r="AK13" s="96">
        <f t="shared" si="20"/>
        <v>34904436.7213815</v>
      </c>
      <c r="AL13" s="95">
        <f t="shared" si="21"/>
        <v>34904436.7213815</v>
      </c>
      <c r="AM13" s="96"/>
      <c r="AN13" s="99">
        <v>0.36947335969755046</v>
      </c>
      <c r="AO13" s="96">
        <f t="shared" si="22"/>
        <v>24892446.567432757</v>
      </c>
      <c r="AP13" s="100"/>
      <c r="AQ13" s="95">
        <f t="shared" si="23"/>
        <v>132472321.14344893</v>
      </c>
      <c r="AS13" s="89">
        <v>72513000</v>
      </c>
      <c r="AT13" s="89">
        <v>89269742.275342062</v>
      </c>
      <c r="AU13" s="89">
        <v>86798394.930495888</v>
      </c>
      <c r="AV13" s="90">
        <f t="shared" si="24"/>
        <v>-2.7684042564204932E-2</v>
      </c>
      <c r="AW13" s="90">
        <f t="shared" si="25"/>
        <v>0.13405496090240146</v>
      </c>
      <c r="AX13" s="90">
        <f t="shared" si="26"/>
        <v>3.0822093226555267E-3</v>
      </c>
      <c r="AY13" s="90">
        <f t="shared" si="27"/>
        <v>1.3969744833349932E-3</v>
      </c>
      <c r="AZ13" s="91">
        <f t="shared" si="28"/>
        <v>4.3057677760470039E-6</v>
      </c>
      <c r="BA13" s="90">
        <f t="shared" si="29"/>
        <v>1.1339868502677694E-3</v>
      </c>
      <c r="BB13" s="92">
        <f t="shared" si="30"/>
        <v>58544839.551554658</v>
      </c>
      <c r="BC13" s="101">
        <f t="shared" si="0"/>
        <v>131057839.55155465</v>
      </c>
      <c r="BD13" s="102"/>
      <c r="BE13" s="76"/>
      <c r="BF13" s="102"/>
      <c r="BG13" s="102"/>
      <c r="BH13" s="102"/>
      <c r="BI13" s="102"/>
      <c r="BJ13" s="102"/>
    </row>
    <row r="14" spans="1:62" s="9" customFormat="1">
      <c r="A14" s="10"/>
      <c r="C14" s="47"/>
      <c r="D14" s="79" t="s">
        <v>65</v>
      </c>
      <c r="E14" s="80" t="s">
        <v>66</v>
      </c>
      <c r="F14" s="81" t="s">
        <v>60</v>
      </c>
      <c r="G14" s="93">
        <v>22654.14264762868</v>
      </c>
      <c r="H14" s="94">
        <v>0.63962880973210456</v>
      </c>
      <c r="I14" s="95">
        <v>14490.24229720404</v>
      </c>
      <c r="J14" s="96"/>
      <c r="K14" s="83">
        <f t="shared" si="1"/>
        <v>161.02627987473545</v>
      </c>
      <c r="L14" s="84">
        <f t="shared" si="2"/>
        <v>231.94527356290715</v>
      </c>
      <c r="M14" s="84">
        <f t="shared" si="3"/>
        <v>138.70751908034916</v>
      </c>
      <c r="N14" s="84">
        <f t="shared" si="4"/>
        <v>116.27606530611774</v>
      </c>
      <c r="O14" s="96">
        <f t="shared" si="5"/>
        <v>27999717.73922769</v>
      </c>
      <c r="P14" s="96">
        <f t="shared" si="6"/>
        <v>40331318.56341359</v>
      </c>
      <c r="Q14" s="96">
        <f t="shared" si="7"/>
        <v>24118866.719019741</v>
      </c>
      <c r="R14" s="96">
        <f t="shared" si="8"/>
        <v>20218420.315813996</v>
      </c>
      <c r="S14" s="96">
        <v>1</v>
      </c>
      <c r="T14" s="96">
        <v>1</v>
      </c>
      <c r="U14" s="96">
        <v>1</v>
      </c>
      <c r="V14" s="85">
        <f t="shared" si="9"/>
        <v>0</v>
      </c>
      <c r="W14" s="85">
        <f t="shared" si="10"/>
        <v>0</v>
      </c>
      <c r="X14" s="85">
        <f t="shared" si="11"/>
        <v>0</v>
      </c>
      <c r="Y14" s="97"/>
      <c r="Z14" s="95">
        <f t="shared" si="12"/>
        <v>112668323.337475</v>
      </c>
      <c r="AA14" s="96"/>
      <c r="AB14" s="98">
        <f t="shared" si="13"/>
        <v>9627095.9849410318</v>
      </c>
      <c r="AC14" s="96">
        <v>20</v>
      </c>
      <c r="AD14" s="41">
        <f t="shared" si="14"/>
        <v>845972.04065796093</v>
      </c>
      <c r="AE14" s="96">
        <f t="shared" si="15"/>
        <v>16919440.81315922</v>
      </c>
      <c r="AF14" s="95">
        <f t="shared" si="16"/>
        <v>26546536.798100252</v>
      </c>
      <c r="AG14" s="96"/>
      <c r="AH14" s="86">
        <f t="shared" si="17"/>
        <v>13.477934378917446</v>
      </c>
      <c r="AI14" s="96">
        <f t="shared" si="18"/>
        <v>0</v>
      </c>
      <c r="AJ14" s="88">
        <f t="shared" si="19"/>
        <v>120.60904549463476</v>
      </c>
      <c r="AK14" s="96">
        <f t="shared" si="20"/>
        <v>32787534.254757516</v>
      </c>
      <c r="AL14" s="95">
        <f t="shared" si="21"/>
        <v>32787534.254757516</v>
      </c>
      <c r="AM14" s="96"/>
      <c r="AN14" s="99">
        <v>0.48234328438596052</v>
      </c>
      <c r="AO14" s="96">
        <f t="shared" si="22"/>
        <v>28619390.707625363</v>
      </c>
      <c r="AP14" s="100"/>
      <c r="AQ14" s="95">
        <f t="shared" si="23"/>
        <v>141287714.04510036</v>
      </c>
      <c r="AS14" s="89">
        <v>76951800</v>
      </c>
      <c r="AT14" s="89">
        <v>95229942.671132222</v>
      </c>
      <c r="AU14" s="89">
        <v>91453737.455695271</v>
      </c>
      <c r="AV14" s="90">
        <f t="shared" si="24"/>
        <v>-3.9653549183345883E-2</v>
      </c>
      <c r="AW14" s="90">
        <f t="shared" si="25"/>
        <v>0.12208545428326051</v>
      </c>
      <c r="AX14" s="90">
        <f t="shared" si="26"/>
        <v>2.8070048494994544E-3</v>
      </c>
      <c r="AY14" s="90">
        <f t="shared" si="27"/>
        <v>1.4718997711135914E-3</v>
      </c>
      <c r="AZ14" s="91">
        <f t="shared" si="28"/>
        <v>4.1316297954929877E-6</v>
      </c>
      <c r="BA14" s="90">
        <f t="shared" si="29"/>
        <v>1.0881250689661938E-3</v>
      </c>
      <c r="BB14" s="92">
        <f t="shared" si="30"/>
        <v>56177113.129316844</v>
      </c>
      <c r="BC14" s="101">
        <f t="shared" si="0"/>
        <v>133128913.12931684</v>
      </c>
      <c r="BD14" s="103"/>
      <c r="BE14" s="76"/>
      <c r="BF14" s="103"/>
      <c r="BG14" s="103"/>
      <c r="BH14" s="103"/>
      <c r="BI14" s="103"/>
      <c r="BJ14" s="103"/>
    </row>
    <row r="15" spans="1:62" s="9" customFormat="1">
      <c r="C15" s="47"/>
      <c r="D15" s="79" t="s">
        <v>67</v>
      </c>
      <c r="E15" s="80" t="s">
        <v>68</v>
      </c>
      <c r="F15" s="81" t="s">
        <v>60</v>
      </c>
      <c r="G15" s="93">
        <v>19810.849328823737</v>
      </c>
      <c r="H15" s="94">
        <v>0.655336592548728</v>
      </c>
      <c r="I15" s="95">
        <v>12982.774494647603</v>
      </c>
      <c r="J15" s="96"/>
      <c r="K15" s="83">
        <f t="shared" si="1"/>
        <v>161.02627987473545</v>
      </c>
      <c r="L15" s="84">
        <f t="shared" si="2"/>
        <v>231.94527356290715</v>
      </c>
      <c r="M15" s="84">
        <f t="shared" si="3"/>
        <v>138.70751908034916</v>
      </c>
      <c r="N15" s="84">
        <f t="shared" si="4"/>
        <v>116.27606530611774</v>
      </c>
      <c r="O15" s="96">
        <f t="shared" si="5"/>
        <v>25086814.551908426</v>
      </c>
      <c r="P15" s="96">
        <f t="shared" si="6"/>
        <v>36135518.181198865</v>
      </c>
      <c r="Q15" s="96">
        <f t="shared" si="7"/>
        <v>21609701.291186433</v>
      </c>
      <c r="R15" s="96">
        <f t="shared" si="8"/>
        <v>18115031.219930932</v>
      </c>
      <c r="S15" s="96">
        <v>1</v>
      </c>
      <c r="T15" s="96">
        <v>1</v>
      </c>
      <c r="U15" s="96">
        <v>1</v>
      </c>
      <c r="V15" s="85">
        <f t="shared" si="9"/>
        <v>0</v>
      </c>
      <c r="W15" s="85">
        <f t="shared" si="10"/>
        <v>0</v>
      </c>
      <c r="X15" s="85">
        <f t="shared" si="11"/>
        <v>0</v>
      </c>
      <c r="Y15" s="97"/>
      <c r="Z15" s="95">
        <f t="shared" si="12"/>
        <v>100947065.24422465</v>
      </c>
      <c r="AA15" s="96"/>
      <c r="AB15" s="98">
        <f t="shared" si="13"/>
        <v>9627095.9849410318</v>
      </c>
      <c r="AC15" s="96">
        <v>16</v>
      </c>
      <c r="AD15" s="41">
        <f t="shared" si="14"/>
        <v>845972.04065796093</v>
      </c>
      <c r="AE15" s="96">
        <f t="shared" si="15"/>
        <v>13535552.650527375</v>
      </c>
      <c r="AF15" s="95">
        <f t="shared" si="16"/>
        <v>23162648.635468408</v>
      </c>
      <c r="AG15" s="96"/>
      <c r="AH15" s="86">
        <f t="shared" si="17"/>
        <v>13.477934378917446</v>
      </c>
      <c r="AI15" s="96">
        <f t="shared" si="18"/>
        <v>0</v>
      </c>
      <c r="AJ15" s="88">
        <f t="shared" si="19"/>
        <v>120.60904549463476</v>
      </c>
      <c r="AK15" s="96">
        <f t="shared" si="20"/>
        <v>28672411.535849478</v>
      </c>
      <c r="AL15" s="95">
        <f t="shared" si="21"/>
        <v>28672411.535849478</v>
      </c>
      <c r="AM15" s="96"/>
      <c r="AN15" s="99">
        <v>0.42414478183569992</v>
      </c>
      <c r="AO15" s="96">
        <f t="shared" si="22"/>
        <v>21985570.287804004</v>
      </c>
      <c r="AP15" s="100"/>
      <c r="AQ15" s="95">
        <f t="shared" si="23"/>
        <v>122932635.53202866</v>
      </c>
      <c r="AS15" s="89">
        <v>61114500</v>
      </c>
      <c r="AT15" s="89">
        <v>76105046.268290937</v>
      </c>
      <c r="AU15" s="89">
        <v>75643445.408476055</v>
      </c>
      <c r="AV15" s="90">
        <f t="shared" si="24"/>
        <v>-6.0653121238191483E-3</v>
      </c>
      <c r="AW15" s="90">
        <f t="shared" si="25"/>
        <v>0.15567369134278725</v>
      </c>
      <c r="AX15" s="90">
        <f t="shared" si="26"/>
        <v>3.5792700211838436E-3</v>
      </c>
      <c r="AY15" s="90">
        <f t="shared" si="27"/>
        <v>1.2174414417663111E-3</v>
      </c>
      <c r="AZ15" s="91">
        <f t="shared" si="28"/>
        <v>4.3575516550609932E-6</v>
      </c>
      <c r="BA15" s="90">
        <f t="shared" si="29"/>
        <v>1.147624891358697E-3</v>
      </c>
      <c r="BB15" s="92">
        <f t="shared" si="30"/>
        <v>59248936.717476234</v>
      </c>
      <c r="BC15" s="101">
        <f t="shared" si="0"/>
        <v>120363436.71747623</v>
      </c>
      <c r="BD15" s="103"/>
      <c r="BE15" s="76"/>
      <c r="BF15" s="103"/>
      <c r="BG15" s="103"/>
      <c r="BH15" s="103"/>
      <c r="BI15" s="103"/>
      <c r="BJ15" s="103"/>
    </row>
    <row r="16" spans="1:62" s="9" customFormat="1">
      <c r="C16" s="47"/>
      <c r="D16" s="79" t="s">
        <v>69</v>
      </c>
      <c r="E16" s="80" t="s">
        <v>70</v>
      </c>
      <c r="F16" s="81" t="s">
        <v>60</v>
      </c>
      <c r="G16" s="93">
        <v>42263.511783330054</v>
      </c>
      <c r="H16" s="94">
        <v>0.56467375881254867</v>
      </c>
      <c r="I16" s="95">
        <v>23865.096059311425</v>
      </c>
      <c r="J16" s="96"/>
      <c r="K16" s="83">
        <f t="shared" si="1"/>
        <v>161.02627987473545</v>
      </c>
      <c r="L16" s="84">
        <f t="shared" si="2"/>
        <v>231.94527356290715</v>
      </c>
      <c r="M16" s="84">
        <f t="shared" si="3"/>
        <v>138.70751908034916</v>
      </c>
      <c r="N16" s="84">
        <f t="shared" si="4"/>
        <v>116.27606530611774</v>
      </c>
      <c r="O16" s="96">
        <f t="shared" si="5"/>
        <v>46114891.647409528</v>
      </c>
      <c r="P16" s="96">
        <f t="shared" si="6"/>
        <v>66424754.808984548</v>
      </c>
      <c r="Q16" s="96">
        <f t="shared" si="7"/>
        <v>39723219.204015657</v>
      </c>
      <c r="R16" s="96">
        <f t="shared" si="8"/>
        <v>33299273.615151219</v>
      </c>
      <c r="S16" s="96">
        <v>1</v>
      </c>
      <c r="T16" s="96">
        <v>1</v>
      </c>
      <c r="U16" s="96">
        <v>1</v>
      </c>
      <c r="V16" s="85">
        <f t="shared" si="9"/>
        <v>0</v>
      </c>
      <c r="W16" s="85">
        <f t="shared" si="10"/>
        <v>0</v>
      </c>
      <c r="X16" s="85">
        <f t="shared" si="11"/>
        <v>0</v>
      </c>
      <c r="Y16" s="97"/>
      <c r="Z16" s="95">
        <f t="shared" si="12"/>
        <v>185562139.27556098</v>
      </c>
      <c r="AA16" s="96"/>
      <c r="AB16" s="98">
        <f t="shared" si="13"/>
        <v>9627095.9849410318</v>
      </c>
      <c r="AC16" s="96">
        <v>30</v>
      </c>
      <c r="AD16" s="41">
        <f t="shared" si="14"/>
        <v>845972.04065796093</v>
      </c>
      <c r="AE16" s="96">
        <f t="shared" si="15"/>
        <v>25379161.219738826</v>
      </c>
      <c r="AF16" s="95">
        <f t="shared" si="16"/>
        <v>35006257.204679862</v>
      </c>
      <c r="AG16" s="96"/>
      <c r="AH16" s="86">
        <f t="shared" si="17"/>
        <v>13.477934378917446</v>
      </c>
      <c r="AI16" s="96">
        <f t="shared" si="18"/>
        <v>0</v>
      </c>
      <c r="AJ16" s="88">
        <f t="shared" si="19"/>
        <v>120.60904549463476</v>
      </c>
      <c r="AK16" s="96">
        <f t="shared" si="20"/>
        <v>61168341.785264239</v>
      </c>
      <c r="AL16" s="95">
        <f t="shared" si="21"/>
        <v>61168341.785264239</v>
      </c>
      <c r="AM16" s="96"/>
      <c r="AN16" s="99">
        <v>0.20521410041844446</v>
      </c>
      <c r="AO16" s="96">
        <f t="shared" si="22"/>
        <v>19736383.814826015</v>
      </c>
      <c r="AP16" s="100"/>
      <c r="AQ16" s="95">
        <f t="shared" si="23"/>
        <v>205298523.09038699</v>
      </c>
      <c r="AS16" s="89">
        <v>97625700</v>
      </c>
      <c r="AT16" s="89">
        <v>122459122.41935058</v>
      </c>
      <c r="AU16" s="89">
        <v>118033862.95894167</v>
      </c>
      <c r="AV16" s="90">
        <f t="shared" si="24"/>
        <v>-3.6136625618261385E-2</v>
      </c>
      <c r="AW16" s="90">
        <f t="shared" si="25"/>
        <v>0.12560237784834499</v>
      </c>
      <c r="AX16" s="90">
        <f t="shared" si="26"/>
        <v>2.8878664194585272E-3</v>
      </c>
      <c r="AY16" s="90">
        <f t="shared" si="27"/>
        <v>1.8996929016387616E-3</v>
      </c>
      <c r="AZ16" s="91">
        <f t="shared" si="28"/>
        <v>5.4860593379263102E-6</v>
      </c>
      <c r="BA16" s="90">
        <f t="shared" si="29"/>
        <v>1.444833876923238E-3</v>
      </c>
      <c r="BB16" s="92">
        <f t="shared" si="30"/>
        <v>74593076.174691007</v>
      </c>
      <c r="BC16" s="101">
        <f t="shared" si="0"/>
        <v>172218776.17469102</v>
      </c>
      <c r="BD16" s="103"/>
      <c r="BE16" s="76"/>
      <c r="BF16" s="103"/>
      <c r="BG16" s="103"/>
      <c r="BH16" s="103"/>
      <c r="BI16" s="103"/>
      <c r="BJ16" s="103"/>
    </row>
    <row r="17" spans="3:62" s="9" customFormat="1">
      <c r="C17" s="47"/>
      <c r="D17" s="79" t="s">
        <v>71</v>
      </c>
      <c r="E17" s="80" t="s">
        <v>72</v>
      </c>
      <c r="F17" s="81" t="s">
        <v>60</v>
      </c>
      <c r="G17" s="93">
        <v>12259.630822605137</v>
      </c>
      <c r="H17" s="94">
        <v>0.59762959394563553</v>
      </c>
      <c r="I17" s="95">
        <v>7326.7181904369054</v>
      </c>
      <c r="J17" s="96"/>
      <c r="K17" s="83">
        <f t="shared" si="1"/>
        <v>161.02627987473545</v>
      </c>
      <c r="L17" s="84">
        <f t="shared" si="2"/>
        <v>231.94527356290715</v>
      </c>
      <c r="M17" s="84">
        <f t="shared" si="3"/>
        <v>138.70751908034916</v>
      </c>
      <c r="N17" s="84">
        <f t="shared" si="4"/>
        <v>116.27606530611774</v>
      </c>
      <c r="O17" s="96">
        <f t="shared" si="5"/>
        <v>14157530.086759301</v>
      </c>
      <c r="P17" s="96">
        <f t="shared" si="6"/>
        <v>20392771.859990593</v>
      </c>
      <c r="Q17" s="96">
        <f t="shared" si="7"/>
        <v>12195250.83835642</v>
      </c>
      <c r="R17" s="96">
        <f t="shared" si="8"/>
        <v>10223063.553489149</v>
      </c>
      <c r="S17" s="96">
        <v>1</v>
      </c>
      <c r="T17" s="96">
        <v>1</v>
      </c>
      <c r="U17" s="96">
        <v>1</v>
      </c>
      <c r="V17" s="85">
        <f t="shared" si="9"/>
        <v>0</v>
      </c>
      <c r="W17" s="85">
        <f t="shared" si="10"/>
        <v>0</v>
      </c>
      <c r="X17" s="85">
        <f t="shared" si="11"/>
        <v>0</v>
      </c>
      <c r="Y17" s="97"/>
      <c r="Z17" s="95">
        <f t="shared" si="12"/>
        <v>56968616.338595465</v>
      </c>
      <c r="AA17" s="96"/>
      <c r="AB17" s="98">
        <f t="shared" si="13"/>
        <v>9627095.9849410318</v>
      </c>
      <c r="AC17" s="96">
        <v>12</v>
      </c>
      <c r="AD17" s="41">
        <f t="shared" si="14"/>
        <v>845972.04065796093</v>
      </c>
      <c r="AE17" s="96">
        <f t="shared" si="15"/>
        <v>10151664.487895532</v>
      </c>
      <c r="AF17" s="95">
        <f t="shared" si="16"/>
        <v>19778760.472836562</v>
      </c>
      <c r="AG17" s="96"/>
      <c r="AH17" s="86">
        <f t="shared" si="17"/>
        <v>13.477934378917446</v>
      </c>
      <c r="AI17" s="96">
        <f t="shared" si="18"/>
        <v>0</v>
      </c>
      <c r="AJ17" s="88">
        <f t="shared" si="19"/>
        <v>120.60904549463476</v>
      </c>
      <c r="AK17" s="96">
        <f t="shared" si="20"/>
        <v>17743468.459572114</v>
      </c>
      <c r="AL17" s="95">
        <f t="shared" si="21"/>
        <v>17743468.459572114</v>
      </c>
      <c r="AM17" s="96"/>
      <c r="AN17" s="99">
        <v>0.37884442034850963</v>
      </c>
      <c r="AO17" s="96">
        <f t="shared" si="22"/>
        <v>14215087.070082441</v>
      </c>
      <c r="AP17" s="100"/>
      <c r="AQ17" s="95">
        <f t="shared" si="23"/>
        <v>71183703.408677906</v>
      </c>
      <c r="AS17" s="89">
        <v>39271500</v>
      </c>
      <c r="AT17" s="89">
        <v>48237530.196190909</v>
      </c>
      <c r="AU17" s="89">
        <v>46426554.479522735</v>
      </c>
      <c r="AV17" s="90">
        <f t="shared" si="24"/>
        <v>-3.7542878113837969E-2</v>
      </c>
      <c r="AW17" s="90">
        <f t="shared" si="25"/>
        <v>0.12419612535276842</v>
      </c>
      <c r="AX17" s="90">
        <f t="shared" si="26"/>
        <v>2.8555336768080752E-3</v>
      </c>
      <c r="AY17" s="90">
        <f t="shared" si="27"/>
        <v>7.4721095947672094E-4</v>
      </c>
      <c r="AZ17" s="91">
        <f t="shared" si="28"/>
        <v>2.1336860584658508E-6</v>
      </c>
      <c r="BA17" s="90">
        <f t="shared" si="29"/>
        <v>5.6193739624324978E-4</v>
      </c>
      <c r="BB17" s="92">
        <f t="shared" si="30"/>
        <v>29011389.940995429</v>
      </c>
      <c r="BC17" s="101">
        <f t="shared" si="0"/>
        <v>68282889.940995425</v>
      </c>
      <c r="BD17" s="103"/>
      <c r="BE17" s="76"/>
      <c r="BF17" s="103"/>
      <c r="BG17" s="103"/>
      <c r="BH17" s="103"/>
      <c r="BI17" s="103"/>
      <c r="BJ17" s="103"/>
    </row>
    <row r="18" spans="3:62" s="10" customFormat="1">
      <c r="C18" s="49"/>
      <c r="D18" s="104" t="s">
        <v>73</v>
      </c>
      <c r="E18" s="105" t="s">
        <v>556</v>
      </c>
      <c r="F18" s="52" t="s">
        <v>74</v>
      </c>
      <c r="G18" s="106">
        <v>152493.15122229318</v>
      </c>
      <c r="H18" s="107">
        <v>0</v>
      </c>
      <c r="I18" s="108">
        <v>0</v>
      </c>
      <c r="J18" s="107"/>
      <c r="K18" s="57">
        <f t="shared" si="1"/>
        <v>161.02627987473545</v>
      </c>
      <c r="L18" s="58">
        <f t="shared" si="2"/>
        <v>231.94527356290715</v>
      </c>
      <c r="M18" s="58">
        <f t="shared" si="3"/>
        <v>138.70751908034916</v>
      </c>
      <c r="N18" s="58">
        <f t="shared" si="4"/>
        <v>116.27606530611774</v>
      </c>
      <c r="O18" s="107">
        <f t="shared" si="5"/>
        <v>0</v>
      </c>
      <c r="P18" s="107">
        <f t="shared" si="6"/>
        <v>0</v>
      </c>
      <c r="Q18" s="107">
        <f t="shared" si="7"/>
        <v>0</v>
      </c>
      <c r="R18" s="107">
        <f t="shared" si="8"/>
        <v>0</v>
      </c>
      <c r="S18" s="107">
        <v>0</v>
      </c>
      <c r="T18" s="107">
        <v>0</v>
      </c>
      <c r="U18" s="107">
        <v>0</v>
      </c>
      <c r="V18" s="85">
        <f t="shared" si="9"/>
        <v>0</v>
      </c>
      <c r="W18" s="85">
        <f t="shared" si="10"/>
        <v>0</v>
      </c>
      <c r="X18" s="85">
        <f t="shared" si="11"/>
        <v>0</v>
      </c>
      <c r="Y18" s="109"/>
      <c r="Z18" s="108">
        <f t="shared" si="12"/>
        <v>0</v>
      </c>
      <c r="AA18" s="107"/>
      <c r="AB18" s="110">
        <f t="shared" si="13"/>
        <v>9627095.9849410318</v>
      </c>
      <c r="AC18" s="107">
        <v>30</v>
      </c>
      <c r="AD18" s="62">
        <f t="shared" si="14"/>
        <v>845972.04065796093</v>
      </c>
      <c r="AE18" s="107">
        <f t="shared" si="15"/>
        <v>25379161.219738826</v>
      </c>
      <c r="AF18" s="95">
        <f t="shared" si="16"/>
        <v>35006257.204679862</v>
      </c>
      <c r="AG18" s="107"/>
      <c r="AH18" s="64">
        <f t="shared" si="17"/>
        <v>13.477934378917446</v>
      </c>
      <c r="AI18" s="107">
        <f t="shared" si="18"/>
        <v>24663512.224900827</v>
      </c>
      <c r="AJ18" s="66">
        <f t="shared" si="19"/>
        <v>120.60904549463476</v>
      </c>
      <c r="AK18" s="107">
        <f t="shared" si="20"/>
        <v>0</v>
      </c>
      <c r="AL18" s="108">
        <f t="shared" si="21"/>
        <v>24663512.224900827</v>
      </c>
      <c r="AM18" s="107"/>
      <c r="AN18" s="111">
        <v>0.57408329431204452</v>
      </c>
      <c r="AO18" s="107">
        <f t="shared" si="22"/>
        <v>34255417.804973811</v>
      </c>
      <c r="AP18" s="112"/>
      <c r="AQ18" s="108">
        <f t="shared" si="23"/>
        <v>34255417.804973811</v>
      </c>
      <c r="AS18" s="71">
        <v>21514500</v>
      </c>
      <c r="AT18" s="71">
        <v>26879076.384739973</v>
      </c>
      <c r="AU18" s="71">
        <v>26823465.497066483</v>
      </c>
      <c r="AV18" s="72">
        <f t="shared" si="24"/>
        <v>-2.0689285181339661E-3</v>
      </c>
      <c r="AW18" s="72">
        <f t="shared" si="25"/>
        <v>0.15967007494847241</v>
      </c>
      <c r="AX18" s="72">
        <f t="shared" si="26"/>
        <v>3.6711553995647183E-3</v>
      </c>
      <c r="AY18" s="72">
        <f t="shared" si="27"/>
        <v>4.3170955965284903E-4</v>
      </c>
      <c r="AZ18" s="73">
        <f t="shared" si="28"/>
        <v>1.5848728809632636E-6</v>
      </c>
      <c r="BA18" s="72">
        <f t="shared" si="29"/>
        <v>4.17399427892118E-4</v>
      </c>
      <c r="BB18" s="74">
        <f t="shared" si="30"/>
        <v>21549264.463767391</v>
      </c>
      <c r="BC18" s="113">
        <f t="shared" si="0"/>
        <v>43063764.463767394</v>
      </c>
      <c r="BD18" s="102"/>
      <c r="BE18" s="76"/>
      <c r="BF18" s="102"/>
      <c r="BG18" s="102"/>
      <c r="BH18" s="102"/>
      <c r="BI18" s="102"/>
      <c r="BJ18" s="102"/>
    </row>
    <row r="19" spans="3:62" s="9" customFormat="1">
      <c r="C19" s="47"/>
      <c r="D19" s="79" t="s">
        <v>75</v>
      </c>
      <c r="E19" s="80" t="s">
        <v>76</v>
      </c>
      <c r="F19" s="81" t="s">
        <v>60</v>
      </c>
      <c r="G19" s="93">
        <v>59109.308316361617</v>
      </c>
      <c r="H19" s="94">
        <v>0.78071943819516354</v>
      </c>
      <c r="I19" s="95">
        <v>46147.785980854547</v>
      </c>
      <c r="J19" s="96"/>
      <c r="K19" s="83">
        <f t="shared" si="1"/>
        <v>161.02627987473545</v>
      </c>
      <c r="L19" s="84">
        <f t="shared" si="2"/>
        <v>231.94527356290715</v>
      </c>
      <c r="M19" s="84">
        <f t="shared" si="3"/>
        <v>138.70751908034916</v>
      </c>
      <c r="N19" s="84">
        <f t="shared" si="4"/>
        <v>116.27606530611774</v>
      </c>
      <c r="O19" s="96">
        <f t="shared" si="5"/>
        <v>89172075.611429721</v>
      </c>
      <c r="P19" s="96">
        <f t="shared" si="6"/>
        <v>128445130.12382159</v>
      </c>
      <c r="Q19" s="96">
        <f t="shared" si="7"/>
        <v>76812538.853463009</v>
      </c>
      <c r="R19" s="96">
        <f t="shared" si="8"/>
        <v>64390595.717311062</v>
      </c>
      <c r="S19" s="96">
        <v>0</v>
      </c>
      <c r="T19" s="96">
        <v>0</v>
      </c>
      <c r="U19" s="96">
        <v>1</v>
      </c>
      <c r="V19" s="85">
        <f>IF(S19=1,0,P19)</f>
        <v>128445130.12382159</v>
      </c>
      <c r="W19" s="85">
        <f t="shared" si="10"/>
        <v>76812538.853463009</v>
      </c>
      <c r="X19" s="85">
        <f t="shared" si="11"/>
        <v>0</v>
      </c>
      <c r="Y19" s="97"/>
      <c r="Z19" s="95">
        <f t="shared" si="12"/>
        <v>153562671.32874078</v>
      </c>
      <c r="AA19" s="96"/>
      <c r="AB19" s="98">
        <f t="shared" si="13"/>
        <v>9627095.9849410318</v>
      </c>
      <c r="AC19" s="96">
        <v>63</v>
      </c>
      <c r="AD19" s="41">
        <f t="shared" si="14"/>
        <v>845972.04065796093</v>
      </c>
      <c r="AE19" s="96">
        <f t="shared" si="15"/>
        <v>53296238.561451539</v>
      </c>
      <c r="AF19" s="95">
        <f t="shared" si="16"/>
        <v>62923334.546392575</v>
      </c>
      <c r="AG19" s="96"/>
      <c r="AH19" s="86">
        <f t="shared" si="17"/>
        <v>13.477934378917446</v>
      </c>
      <c r="AI19" s="96">
        <f t="shared" si="18"/>
        <v>0</v>
      </c>
      <c r="AJ19" s="88">
        <f t="shared" si="19"/>
        <v>120.60904549463476</v>
      </c>
      <c r="AK19" s="96">
        <f t="shared" si="20"/>
        <v>85549407.070613414</v>
      </c>
      <c r="AL19" s="95">
        <f t="shared" si="21"/>
        <v>85549407.070613414</v>
      </c>
      <c r="AM19" s="96"/>
      <c r="AN19" s="99">
        <v>1</v>
      </c>
      <c r="AO19" s="96">
        <f t="shared" si="22"/>
        <v>148472741.617006</v>
      </c>
      <c r="AP19" s="100"/>
      <c r="AQ19" s="95">
        <f t="shared" si="23"/>
        <v>302035412.94574678</v>
      </c>
      <c r="AS19" s="89">
        <v>198137700</v>
      </c>
      <c r="AT19" s="89">
        <v>246051164.77832842</v>
      </c>
      <c r="AU19" s="89">
        <v>229975978.85004842</v>
      </c>
      <c r="AV19" s="90">
        <f t="shared" si="24"/>
        <v>-6.5332695916161976E-2</v>
      </c>
      <c r="AW19" s="90">
        <f t="shared" si="25"/>
        <v>9.6406307550444409E-2</v>
      </c>
      <c r="AX19" s="90">
        <f t="shared" si="26"/>
        <v>2.2165865246203853E-3</v>
      </c>
      <c r="AY19" s="90">
        <f t="shared" si="27"/>
        <v>3.7013423403827249E-3</v>
      </c>
      <c r="AZ19" s="91">
        <f t="shared" si="28"/>
        <v>8.2043455546992276E-6</v>
      </c>
      <c r="BA19" s="90">
        <f t="shared" si="29"/>
        <v>2.1607342657534415E-3</v>
      </c>
      <c r="BB19" s="92">
        <f t="shared" si="30"/>
        <v>111553181.47843687</v>
      </c>
      <c r="BC19" s="101">
        <f t="shared" si="0"/>
        <v>309690881.47843689</v>
      </c>
      <c r="BD19" s="103"/>
      <c r="BE19" s="76"/>
      <c r="BF19" s="103"/>
      <c r="BG19" s="103"/>
      <c r="BH19" s="103"/>
      <c r="BI19" s="103"/>
      <c r="BJ19" s="103"/>
    </row>
    <row r="20" spans="3:62" s="9" customFormat="1">
      <c r="C20" s="47"/>
      <c r="D20" s="79" t="s">
        <v>77</v>
      </c>
      <c r="E20" s="80" t="s">
        <v>78</v>
      </c>
      <c r="F20" s="81" t="s">
        <v>60</v>
      </c>
      <c r="G20" s="93">
        <v>63700.280201835179</v>
      </c>
      <c r="H20" s="94">
        <v>0.75539245179318948</v>
      </c>
      <c r="I20" s="95">
        <v>48118.710841577442</v>
      </c>
      <c r="J20" s="96"/>
      <c r="K20" s="83">
        <f t="shared" si="1"/>
        <v>161.02627987473545</v>
      </c>
      <c r="L20" s="84">
        <f t="shared" si="2"/>
        <v>231.94527356290715</v>
      </c>
      <c r="M20" s="84">
        <f t="shared" si="3"/>
        <v>138.70751908034916</v>
      </c>
      <c r="N20" s="84">
        <f t="shared" si="4"/>
        <v>116.27606530611774</v>
      </c>
      <c r="O20" s="96">
        <f t="shared" si="5"/>
        <v>92980523.990247786</v>
      </c>
      <c r="P20" s="96">
        <f t="shared" si="6"/>
        <v>133930890.59572926</v>
      </c>
      <c r="Q20" s="96">
        <f t="shared" si="7"/>
        <v>80093124.026158884</v>
      </c>
      <c r="R20" s="96">
        <f t="shared" si="8"/>
        <v>67140652.371137455</v>
      </c>
      <c r="S20" s="96">
        <v>0</v>
      </c>
      <c r="T20" s="96">
        <v>0</v>
      </c>
      <c r="U20" s="96">
        <v>1</v>
      </c>
      <c r="V20" s="85">
        <f t="shared" si="9"/>
        <v>133930890.59572926</v>
      </c>
      <c r="W20" s="85">
        <f t="shared" si="10"/>
        <v>80093124.026158884</v>
      </c>
      <c r="X20" s="85">
        <f t="shared" si="11"/>
        <v>0</v>
      </c>
      <c r="Y20" s="97"/>
      <c r="Z20" s="95">
        <f t="shared" si="12"/>
        <v>160121176.36138523</v>
      </c>
      <c r="AA20" s="96"/>
      <c r="AB20" s="98">
        <f t="shared" si="13"/>
        <v>9627095.9849410318</v>
      </c>
      <c r="AC20" s="96">
        <v>63</v>
      </c>
      <c r="AD20" s="41">
        <f t="shared" si="14"/>
        <v>845972.04065796093</v>
      </c>
      <c r="AE20" s="96">
        <f t="shared" si="15"/>
        <v>53296238.561451539</v>
      </c>
      <c r="AF20" s="95">
        <f t="shared" si="16"/>
        <v>62923334.546392575</v>
      </c>
      <c r="AG20" s="96"/>
      <c r="AH20" s="86">
        <f t="shared" si="17"/>
        <v>13.477934378917446</v>
      </c>
      <c r="AI20" s="96">
        <f t="shared" si="18"/>
        <v>0</v>
      </c>
      <c r="AJ20" s="88">
        <f t="shared" si="19"/>
        <v>120.60904549463476</v>
      </c>
      <c r="AK20" s="96">
        <f t="shared" si="20"/>
        <v>92193959.914609447</v>
      </c>
      <c r="AL20" s="95">
        <f t="shared" si="21"/>
        <v>92193959.914609447</v>
      </c>
      <c r="AM20" s="96"/>
      <c r="AN20" s="99">
        <v>1</v>
      </c>
      <c r="AO20" s="96">
        <f t="shared" si="22"/>
        <v>155117294.46100202</v>
      </c>
      <c r="AP20" s="100"/>
      <c r="AQ20" s="95">
        <f t="shared" si="23"/>
        <v>315238470.82238722</v>
      </c>
      <c r="AS20" s="89">
        <v>206269200</v>
      </c>
      <c r="AT20" s="89">
        <v>255304657.79095405</v>
      </c>
      <c r="AU20" s="89">
        <v>239449884.62412253</v>
      </c>
      <c r="AV20" s="90">
        <f t="shared" si="24"/>
        <v>-6.210138625756513E-2</v>
      </c>
      <c r="AW20" s="90">
        <f t="shared" si="25"/>
        <v>9.9637617209041254E-2</v>
      </c>
      <c r="AX20" s="90">
        <f t="shared" si="26"/>
        <v>2.2908812220121893E-3</v>
      </c>
      <c r="AY20" s="90">
        <f t="shared" si="27"/>
        <v>3.8538198675823858E-3</v>
      </c>
      <c r="AZ20" s="91">
        <f t="shared" si="28"/>
        <v>8.8286435676619891E-6</v>
      </c>
      <c r="BA20" s="90">
        <f t="shared" si="29"/>
        <v>2.3251522683420561E-3</v>
      </c>
      <c r="BB20" s="92">
        <f t="shared" si="30"/>
        <v>120041662.25637938</v>
      </c>
      <c r="BC20" s="101">
        <f t="shared" si="0"/>
        <v>326310862.25637937</v>
      </c>
      <c r="BD20" s="103"/>
      <c r="BE20" s="76"/>
      <c r="BF20" s="103"/>
      <c r="BG20" s="103"/>
      <c r="BH20" s="103"/>
      <c r="BI20" s="103"/>
      <c r="BJ20" s="103"/>
    </row>
    <row r="21" spans="3:62" s="9" customFormat="1">
      <c r="C21" s="47"/>
      <c r="D21" s="79" t="s">
        <v>79</v>
      </c>
      <c r="E21" s="80" t="s">
        <v>80</v>
      </c>
      <c r="F21" s="81" t="s">
        <v>60</v>
      </c>
      <c r="G21" s="93">
        <v>8774</v>
      </c>
      <c r="H21" s="94">
        <v>0.71711907651842022</v>
      </c>
      <c r="I21" s="95">
        <v>6292.0027773726188</v>
      </c>
      <c r="J21" s="96"/>
      <c r="K21" s="83">
        <f t="shared" si="1"/>
        <v>161.02627987473545</v>
      </c>
      <c r="L21" s="84">
        <f t="shared" si="2"/>
        <v>231.94527356290715</v>
      </c>
      <c r="M21" s="84">
        <f t="shared" si="3"/>
        <v>138.70751908034916</v>
      </c>
      <c r="N21" s="84">
        <f t="shared" si="4"/>
        <v>116.27606530611774</v>
      </c>
      <c r="O21" s="96">
        <f t="shared" si="5"/>
        <v>12158133.602421794</v>
      </c>
      <c r="P21" s="96">
        <f t="shared" si="6"/>
        <v>17512803.665475164</v>
      </c>
      <c r="Q21" s="96">
        <f t="shared" si="7"/>
        <v>10472977.143552268</v>
      </c>
      <c r="R21" s="96">
        <f t="shared" si="8"/>
        <v>8779311.9101766348</v>
      </c>
      <c r="S21" s="96">
        <v>0</v>
      </c>
      <c r="T21" s="96">
        <v>0</v>
      </c>
      <c r="U21" s="96">
        <v>1</v>
      </c>
      <c r="V21" s="85">
        <f t="shared" si="9"/>
        <v>17512803.665475164</v>
      </c>
      <c r="W21" s="85">
        <f t="shared" si="10"/>
        <v>10472977.143552268</v>
      </c>
      <c r="X21" s="85">
        <f t="shared" si="11"/>
        <v>0</v>
      </c>
      <c r="Y21" s="97"/>
      <c r="Z21" s="95">
        <f t="shared" si="12"/>
        <v>20937445.512598425</v>
      </c>
      <c r="AA21" s="96"/>
      <c r="AB21" s="98">
        <f t="shared" si="13"/>
        <v>9627095.9849410318</v>
      </c>
      <c r="AC21" s="96">
        <v>13</v>
      </c>
      <c r="AD21" s="41">
        <f t="shared" si="14"/>
        <v>845972.04065796093</v>
      </c>
      <c r="AE21" s="96">
        <f t="shared" si="15"/>
        <v>10997636.528553491</v>
      </c>
      <c r="AF21" s="95">
        <f t="shared" si="16"/>
        <v>20624732.513494521</v>
      </c>
      <c r="AG21" s="96"/>
      <c r="AH21" s="86">
        <f t="shared" si="17"/>
        <v>13.477934378917446</v>
      </c>
      <c r="AI21" s="96">
        <f t="shared" si="18"/>
        <v>0</v>
      </c>
      <c r="AJ21" s="88">
        <f t="shared" si="19"/>
        <v>120.60904549463476</v>
      </c>
      <c r="AK21" s="96">
        <f t="shared" si="20"/>
        <v>12698685.182039104</v>
      </c>
      <c r="AL21" s="95">
        <f t="shared" si="21"/>
        <v>12698685.182039104</v>
      </c>
      <c r="AM21" s="96"/>
      <c r="AN21" s="99">
        <v>0.89564177378189402</v>
      </c>
      <c r="AO21" s="96">
        <f t="shared" si="22"/>
        <v>29845844.933302693</v>
      </c>
      <c r="AP21" s="100"/>
      <c r="AQ21" s="95">
        <f t="shared" si="23"/>
        <v>50783290.445901118</v>
      </c>
      <c r="AS21" s="89">
        <v>29434500</v>
      </c>
      <c r="AT21" s="89">
        <v>36111208.453803077</v>
      </c>
      <c r="AU21" s="89">
        <v>38760026.254354648</v>
      </c>
      <c r="AV21" s="90">
        <f t="shared" si="24"/>
        <v>7.3351679823736526E-2</v>
      </c>
      <c r="AW21" s="90">
        <f t="shared" si="25"/>
        <v>0.23509068329034291</v>
      </c>
      <c r="AX21" s="90">
        <f t="shared" si="26"/>
        <v>5.4052359631397446E-3</v>
      </c>
      <c r="AY21" s="90">
        <f t="shared" si="27"/>
        <v>6.2382222268149152E-4</v>
      </c>
      <c r="AZ21" s="91">
        <f t="shared" si="28"/>
        <v>3.3719063126437682E-6</v>
      </c>
      <c r="BA21" s="90">
        <f t="shared" si="29"/>
        <v>8.8804079034270089E-4</v>
      </c>
      <c r="BB21" s="92">
        <f t="shared" si="30"/>
        <v>45847273.778856181</v>
      </c>
      <c r="BC21" s="101">
        <f t="shared" si="0"/>
        <v>75281773.778856188</v>
      </c>
      <c r="BD21" s="103"/>
      <c r="BE21" s="76"/>
      <c r="BF21" s="103"/>
      <c r="BG21" s="103"/>
      <c r="BH21" s="103"/>
      <c r="BI21" s="103"/>
      <c r="BJ21" s="103"/>
    </row>
    <row r="22" spans="3:62" s="9" customFormat="1">
      <c r="C22" s="47"/>
      <c r="D22" s="79" t="s">
        <v>81</v>
      </c>
      <c r="E22" s="80" t="s">
        <v>82</v>
      </c>
      <c r="F22" s="81" t="s">
        <v>60</v>
      </c>
      <c r="G22" s="93">
        <v>24577</v>
      </c>
      <c r="H22" s="94">
        <v>0.7353831853754037</v>
      </c>
      <c r="I22" s="95">
        <v>18073.512546971298</v>
      </c>
      <c r="J22" s="96"/>
      <c r="K22" s="83">
        <f t="shared" si="1"/>
        <v>161.02627987473545</v>
      </c>
      <c r="L22" s="84">
        <f t="shared" si="2"/>
        <v>231.94527356290715</v>
      </c>
      <c r="M22" s="84">
        <f t="shared" si="3"/>
        <v>138.70751908034916</v>
      </c>
      <c r="N22" s="84">
        <f t="shared" si="4"/>
        <v>116.27606530611774</v>
      </c>
      <c r="O22" s="96">
        <f t="shared" si="5"/>
        <v>34923725.876497716</v>
      </c>
      <c r="P22" s="96">
        <f t="shared" si="6"/>
        <v>50304789.743398711</v>
      </c>
      <c r="Q22" s="96">
        <f t="shared" si="7"/>
        <v>30083185.037495419</v>
      </c>
      <c r="R22" s="96">
        <f t="shared" si="8"/>
        <v>25218203.102670878</v>
      </c>
      <c r="S22" s="96">
        <v>0</v>
      </c>
      <c r="T22" s="96">
        <v>0</v>
      </c>
      <c r="U22" s="96">
        <v>1</v>
      </c>
      <c r="V22" s="85">
        <f t="shared" si="9"/>
        <v>50304789.743398711</v>
      </c>
      <c r="W22" s="85">
        <f t="shared" si="10"/>
        <v>30083185.037495419</v>
      </c>
      <c r="X22" s="85">
        <f t="shared" si="11"/>
        <v>0</v>
      </c>
      <c r="Y22" s="97"/>
      <c r="Z22" s="95">
        <f t="shared" si="12"/>
        <v>60141928.979168594</v>
      </c>
      <c r="AA22" s="96"/>
      <c r="AB22" s="98">
        <f t="shared" si="13"/>
        <v>9627095.9849410318</v>
      </c>
      <c r="AC22" s="96">
        <v>30</v>
      </c>
      <c r="AD22" s="41">
        <f t="shared" si="14"/>
        <v>845972.04065796093</v>
      </c>
      <c r="AE22" s="96">
        <f t="shared" si="15"/>
        <v>25379161.219738826</v>
      </c>
      <c r="AF22" s="95">
        <f t="shared" si="16"/>
        <v>35006257.204679862</v>
      </c>
      <c r="AG22" s="96"/>
      <c r="AH22" s="86">
        <f t="shared" si="17"/>
        <v>13.477934378917446</v>
      </c>
      <c r="AI22" s="96">
        <f t="shared" si="18"/>
        <v>0</v>
      </c>
      <c r="AJ22" s="88">
        <f t="shared" si="19"/>
        <v>120.60904549463476</v>
      </c>
      <c r="AK22" s="96">
        <f t="shared" si="20"/>
        <v>35570502.133459665</v>
      </c>
      <c r="AL22" s="95">
        <f t="shared" si="21"/>
        <v>35570502.133459665</v>
      </c>
      <c r="AM22" s="96"/>
      <c r="AN22" s="99">
        <v>0.94631133535514611</v>
      </c>
      <c r="AO22" s="96">
        <f t="shared" si="22"/>
        <v>66787587.3743136</v>
      </c>
      <c r="AP22" s="100"/>
      <c r="AQ22" s="95">
        <f t="shared" si="23"/>
        <v>126929516.35348219</v>
      </c>
      <c r="AS22" s="89">
        <v>86518800</v>
      </c>
      <c r="AT22" s="89">
        <v>106648164.60621804</v>
      </c>
      <c r="AU22" s="89">
        <v>96953803.31257911</v>
      </c>
      <c r="AV22" s="90">
        <f t="shared" si="24"/>
        <v>-9.0900404422653402E-2</v>
      </c>
      <c r="AW22" s="90">
        <f t="shared" si="25"/>
        <v>7.0838599043952982E-2</v>
      </c>
      <c r="AX22" s="90">
        <f t="shared" si="26"/>
        <v>1.6287304021228315E-3</v>
      </c>
      <c r="AY22" s="90">
        <f t="shared" si="27"/>
        <v>1.560420436327289E-3</v>
      </c>
      <c r="AZ22" s="91">
        <f t="shared" si="28"/>
        <v>2.5415042047400295E-6</v>
      </c>
      <c r="BA22" s="90">
        <f t="shared" si="29"/>
        <v>6.6934226320987183E-4</v>
      </c>
      <c r="BB22" s="92">
        <f t="shared" si="30"/>
        <v>34556428.406064197</v>
      </c>
      <c r="BC22" s="101">
        <f t="shared" si="0"/>
        <v>121075228.4060642</v>
      </c>
      <c r="BD22" s="103"/>
      <c r="BE22" s="76"/>
      <c r="BF22" s="103"/>
      <c r="BG22" s="103"/>
      <c r="BH22" s="103"/>
      <c r="BI22" s="103"/>
      <c r="BJ22" s="103"/>
    </row>
    <row r="23" spans="3:62" s="9" customFormat="1">
      <c r="C23" s="49"/>
      <c r="D23" s="79" t="s">
        <v>83</v>
      </c>
      <c r="E23" s="80" t="s">
        <v>84</v>
      </c>
      <c r="F23" s="81" t="s">
        <v>60</v>
      </c>
      <c r="G23" s="93">
        <v>17149</v>
      </c>
      <c r="H23" s="94">
        <v>0.79495786481945607</v>
      </c>
      <c r="I23" s="95">
        <v>13632.732423788852</v>
      </c>
      <c r="J23" s="96"/>
      <c r="K23" s="83">
        <f t="shared" si="1"/>
        <v>161.02627987473545</v>
      </c>
      <c r="L23" s="84">
        <f t="shared" si="2"/>
        <v>231.94527356290715</v>
      </c>
      <c r="M23" s="84">
        <f t="shared" si="3"/>
        <v>138.70751908034916</v>
      </c>
      <c r="N23" s="84">
        <f t="shared" si="4"/>
        <v>116.27606530611774</v>
      </c>
      <c r="O23" s="96">
        <f t="shared" si="5"/>
        <v>26342738.240764853</v>
      </c>
      <c r="P23" s="96">
        <f t="shared" si="6"/>
        <v>37944574.217347436</v>
      </c>
      <c r="Q23" s="96">
        <f t="shared" si="7"/>
        <v>22691549.913479842</v>
      </c>
      <c r="R23" s="96">
        <f t="shared" si="8"/>
        <v>19021925.827311616</v>
      </c>
      <c r="S23" s="96">
        <v>0</v>
      </c>
      <c r="T23" s="96">
        <v>0</v>
      </c>
      <c r="U23" s="96">
        <v>1</v>
      </c>
      <c r="V23" s="85">
        <f t="shared" si="9"/>
        <v>37944574.217347436</v>
      </c>
      <c r="W23" s="85">
        <f t="shared" si="10"/>
        <v>22691549.913479842</v>
      </c>
      <c r="X23" s="85">
        <f t="shared" si="11"/>
        <v>0</v>
      </c>
      <c r="Y23" s="97"/>
      <c r="Z23" s="95">
        <f t="shared" si="12"/>
        <v>45364664.068076484</v>
      </c>
      <c r="AA23" s="96"/>
      <c r="AB23" s="98">
        <f t="shared" si="13"/>
        <v>9627095.9849410318</v>
      </c>
      <c r="AC23" s="96">
        <v>23</v>
      </c>
      <c r="AD23" s="41">
        <f t="shared" si="14"/>
        <v>845972.04065796093</v>
      </c>
      <c r="AE23" s="96">
        <f t="shared" si="15"/>
        <v>19457356.9351331</v>
      </c>
      <c r="AF23" s="95">
        <f t="shared" si="16"/>
        <v>29084452.920074131</v>
      </c>
      <c r="AG23" s="96"/>
      <c r="AH23" s="86">
        <f t="shared" si="17"/>
        <v>13.477934378917446</v>
      </c>
      <c r="AI23" s="96">
        <f t="shared" si="18"/>
        <v>0</v>
      </c>
      <c r="AJ23" s="88">
        <f t="shared" si="19"/>
        <v>120.60904549463476</v>
      </c>
      <c r="AK23" s="96">
        <f t="shared" si="20"/>
        <v>24819894.254249897</v>
      </c>
      <c r="AL23" s="95">
        <f t="shared" si="21"/>
        <v>24819894.254249897</v>
      </c>
      <c r="AM23" s="96"/>
      <c r="AN23" s="99">
        <v>1</v>
      </c>
      <c r="AO23" s="96">
        <f t="shared" si="22"/>
        <v>53904347.174324028</v>
      </c>
      <c r="AP23" s="100"/>
      <c r="AQ23" s="95">
        <f t="shared" si="23"/>
        <v>99269011.242400512</v>
      </c>
      <c r="AS23" s="89">
        <v>66284100.000000007</v>
      </c>
      <c r="AT23" s="89">
        <v>81597078.798041254</v>
      </c>
      <c r="AU23" s="89">
        <v>75827915.673024714</v>
      </c>
      <c r="AV23" s="90">
        <f t="shared" si="24"/>
        <v>-7.0703059594763695E-2</v>
      </c>
      <c r="AW23" s="90">
        <f t="shared" si="25"/>
        <v>9.1035943871842689E-2</v>
      </c>
      <c r="AX23" s="90">
        <f t="shared" si="26"/>
        <v>2.0931104153827126E-3</v>
      </c>
      <c r="AY23" s="90">
        <f t="shared" si="27"/>
        <v>1.2204103935852346E-3</v>
      </c>
      <c r="AZ23" s="91">
        <f t="shared" si="28"/>
        <v>2.5544537058545702E-6</v>
      </c>
      <c r="BA23" s="90">
        <f t="shared" si="29"/>
        <v>6.7275270351812699E-4</v>
      </c>
      <c r="BB23" s="92">
        <f t="shared" si="30"/>
        <v>34732500.712898977</v>
      </c>
      <c r="BC23" s="101">
        <f t="shared" si="0"/>
        <v>101016600.71289898</v>
      </c>
      <c r="BD23" s="102"/>
      <c r="BE23" s="76"/>
      <c r="BF23" s="102"/>
      <c r="BG23" s="102"/>
      <c r="BH23" s="102"/>
      <c r="BI23" s="102"/>
      <c r="BJ23" s="102"/>
    </row>
    <row r="24" spans="3:62" s="9" customFormat="1">
      <c r="C24" s="47"/>
      <c r="D24" s="79" t="s">
        <v>85</v>
      </c>
      <c r="E24" s="80" t="s">
        <v>533</v>
      </c>
      <c r="F24" s="81" t="s">
        <v>60</v>
      </c>
      <c r="G24" s="93">
        <v>41320.721915845585</v>
      </c>
      <c r="H24" s="94">
        <v>0.7419386659521493</v>
      </c>
      <c r="I24" s="95">
        <v>30657.441294422213</v>
      </c>
      <c r="J24" s="96"/>
      <c r="K24" s="83">
        <f t="shared" si="1"/>
        <v>161.02627987473545</v>
      </c>
      <c r="L24" s="84">
        <f t="shared" si="2"/>
        <v>231.94527356290715</v>
      </c>
      <c r="M24" s="84">
        <f t="shared" si="3"/>
        <v>138.70751908034916</v>
      </c>
      <c r="N24" s="84">
        <f t="shared" si="4"/>
        <v>116.27606530611774</v>
      </c>
      <c r="O24" s="96">
        <f t="shared" si="5"/>
        <v>59239844.665426835</v>
      </c>
      <c r="P24" s="96">
        <f t="shared" si="6"/>
        <v>85330183.293282315</v>
      </c>
      <c r="Q24" s="96">
        <f t="shared" si="7"/>
        <v>51029011.479609042</v>
      </c>
      <c r="R24" s="96">
        <f t="shared" si="8"/>
        <v>42776719.7528245</v>
      </c>
      <c r="S24" s="96">
        <v>0</v>
      </c>
      <c r="T24" s="96">
        <v>0</v>
      </c>
      <c r="U24" s="96">
        <v>1</v>
      </c>
      <c r="V24" s="85">
        <f t="shared" si="9"/>
        <v>85330183.293282315</v>
      </c>
      <c r="W24" s="85">
        <f t="shared" si="10"/>
        <v>51029011.479609042</v>
      </c>
      <c r="X24" s="85">
        <f t="shared" si="11"/>
        <v>0</v>
      </c>
      <c r="Y24" s="97"/>
      <c r="Z24" s="95">
        <f t="shared" si="12"/>
        <v>102016564.41825131</v>
      </c>
      <c r="AA24" s="96"/>
      <c r="AB24" s="98">
        <f t="shared" si="13"/>
        <v>9627095.9849410318</v>
      </c>
      <c r="AC24" s="96">
        <v>45</v>
      </c>
      <c r="AD24" s="41">
        <f t="shared" si="14"/>
        <v>845972.04065796093</v>
      </c>
      <c r="AE24" s="96">
        <f t="shared" si="15"/>
        <v>38068741.829608239</v>
      </c>
      <c r="AF24" s="95">
        <f t="shared" si="16"/>
        <v>47695837.814549267</v>
      </c>
      <c r="AG24" s="96"/>
      <c r="AH24" s="86">
        <f t="shared" si="17"/>
        <v>13.477934378917446</v>
      </c>
      <c r="AI24" s="96">
        <f t="shared" si="18"/>
        <v>0</v>
      </c>
      <c r="AJ24" s="88">
        <f t="shared" si="19"/>
        <v>120.60904549463476</v>
      </c>
      <c r="AK24" s="96">
        <f t="shared" si="20"/>
        <v>59803833.953032464</v>
      </c>
      <c r="AL24" s="95">
        <f t="shared" si="21"/>
        <v>59803833.953032464</v>
      </c>
      <c r="AM24" s="96"/>
      <c r="AN24" s="99">
        <v>0.98996712464158276</v>
      </c>
      <c r="AO24" s="96">
        <f t="shared" si="22"/>
        <v>106421140.95966682</v>
      </c>
      <c r="AP24" s="100"/>
      <c r="AQ24" s="95">
        <f t="shared" si="23"/>
        <v>208437705.37791812</v>
      </c>
      <c r="AS24" s="89">
        <v>133705800.00000001</v>
      </c>
      <c r="AT24" s="89">
        <v>165927049.37978995</v>
      </c>
      <c r="AU24" s="89">
        <v>160085084.68861926</v>
      </c>
      <c r="AV24" s="90">
        <f t="shared" si="24"/>
        <v>-3.5208030957020374E-2</v>
      </c>
      <c r="AW24" s="90">
        <f t="shared" si="25"/>
        <v>0.126530972509586</v>
      </c>
      <c r="AX24" s="90">
        <f t="shared" si="26"/>
        <v>2.9092167902510634E-3</v>
      </c>
      <c r="AY24" s="90">
        <f t="shared" si="27"/>
        <v>2.5764851832985945E-3</v>
      </c>
      <c r="AZ24" s="91">
        <f t="shared" si="28"/>
        <v>7.4955539550853595E-6</v>
      </c>
      <c r="BA24" s="90">
        <f t="shared" si="29"/>
        <v>1.974063642685076E-3</v>
      </c>
      <c r="BB24" s="92">
        <f t="shared" si="30"/>
        <v>101915854.84281881</v>
      </c>
      <c r="BC24" s="101">
        <f t="shared" si="0"/>
        <v>235621654.84281883</v>
      </c>
      <c r="BD24" s="103"/>
      <c r="BE24" s="76"/>
      <c r="BF24" s="103"/>
      <c r="BG24" s="103"/>
      <c r="BH24" s="103"/>
      <c r="BI24" s="103"/>
      <c r="BJ24" s="103"/>
    </row>
    <row r="25" spans="3:62" s="10" customFormat="1">
      <c r="C25" s="49"/>
      <c r="D25" s="104" t="s">
        <v>86</v>
      </c>
      <c r="E25" s="105" t="s">
        <v>557</v>
      </c>
      <c r="F25" s="52" t="s">
        <v>74</v>
      </c>
      <c r="G25" s="106">
        <v>214630.31043404239</v>
      </c>
      <c r="H25" s="107">
        <v>0</v>
      </c>
      <c r="I25" s="108">
        <v>0</v>
      </c>
      <c r="J25" s="107"/>
      <c r="K25" s="57">
        <f t="shared" si="1"/>
        <v>161.02627987473545</v>
      </c>
      <c r="L25" s="58">
        <f t="shared" si="2"/>
        <v>231.94527356290715</v>
      </c>
      <c r="M25" s="58">
        <f t="shared" si="3"/>
        <v>138.70751908034916</v>
      </c>
      <c r="N25" s="58">
        <f t="shared" si="4"/>
        <v>116.27606530611774</v>
      </c>
      <c r="O25" s="107">
        <f t="shared" si="5"/>
        <v>0</v>
      </c>
      <c r="P25" s="107">
        <f t="shared" si="6"/>
        <v>0</v>
      </c>
      <c r="Q25" s="107">
        <f t="shared" si="7"/>
        <v>0</v>
      </c>
      <c r="R25" s="107">
        <f t="shared" si="8"/>
        <v>0</v>
      </c>
      <c r="S25" s="107">
        <v>1</v>
      </c>
      <c r="T25" s="107">
        <v>1</v>
      </c>
      <c r="U25" s="107">
        <v>0</v>
      </c>
      <c r="V25" s="59">
        <f>SUM(V19:V24)</f>
        <v>453468371.63905454</v>
      </c>
      <c r="W25" s="59">
        <f>SUM(W19:W24)</f>
        <v>271182386.45375848</v>
      </c>
      <c r="X25" s="85">
        <f t="shared" si="11"/>
        <v>0</v>
      </c>
      <c r="Y25" s="109"/>
      <c r="Z25" s="108">
        <f t="shared" si="12"/>
        <v>724650758.09281301</v>
      </c>
      <c r="AA25" s="107"/>
      <c r="AB25" s="110">
        <f t="shared" si="13"/>
        <v>9627095.9849410318</v>
      </c>
      <c r="AC25" s="107">
        <v>47</v>
      </c>
      <c r="AD25" s="62">
        <f t="shared" si="14"/>
        <v>845972.04065796093</v>
      </c>
      <c r="AE25" s="107">
        <f t="shared" si="15"/>
        <v>39760685.910924166</v>
      </c>
      <c r="AF25" s="95">
        <f t="shared" si="16"/>
        <v>49387781.895865202</v>
      </c>
      <c r="AG25" s="107"/>
      <c r="AH25" s="64">
        <f t="shared" si="17"/>
        <v>13.477934378917446</v>
      </c>
      <c r="AI25" s="107">
        <f t="shared" si="18"/>
        <v>34713278.877080448</v>
      </c>
      <c r="AJ25" s="66">
        <f t="shared" si="19"/>
        <v>120.60904549463476</v>
      </c>
      <c r="AK25" s="107">
        <f t="shared" si="20"/>
        <v>0</v>
      </c>
      <c r="AL25" s="108">
        <f t="shared" si="21"/>
        <v>34713278.877080448</v>
      </c>
      <c r="AM25" s="107"/>
      <c r="AN25" s="111">
        <v>0</v>
      </c>
      <c r="AO25" s="107">
        <f t="shared" si="22"/>
        <v>0</v>
      </c>
      <c r="AP25" s="112"/>
      <c r="AQ25" s="108">
        <f t="shared" si="23"/>
        <v>724650758.09281301</v>
      </c>
      <c r="AS25" s="71">
        <v>426942000</v>
      </c>
      <c r="AT25" s="71">
        <v>515901201.21296787</v>
      </c>
      <c r="AU25" s="71">
        <v>461782085.22641474</v>
      </c>
      <c r="AV25" s="72">
        <f t="shared" si="24"/>
        <v>-0.10490209338398566</v>
      </c>
      <c r="AW25" s="72">
        <f t="shared" si="25"/>
        <v>5.683691008262072E-2</v>
      </c>
      <c r="AX25" s="72">
        <f t="shared" si="26"/>
        <v>1.306801724817401E-3</v>
      </c>
      <c r="AY25" s="72">
        <f t="shared" si="27"/>
        <v>7.4321396200827299E-3</v>
      </c>
      <c r="AZ25" s="73">
        <f t="shared" si="28"/>
        <v>9.7123328746078552E-6</v>
      </c>
      <c r="BA25" s="72">
        <f t="shared" si="29"/>
        <v>2.5578847578584417E-3</v>
      </c>
      <c r="BB25" s="74">
        <f t="shared" si="30"/>
        <v>132057045.1983891</v>
      </c>
      <c r="BC25" s="113">
        <f t="shared" si="0"/>
        <v>558999045.19838905</v>
      </c>
      <c r="BD25" s="102"/>
      <c r="BE25" s="76"/>
      <c r="BF25" s="102"/>
      <c r="BG25" s="102"/>
      <c r="BH25" s="102"/>
      <c r="BI25" s="102"/>
      <c r="BJ25" s="102"/>
    </row>
    <row r="26" spans="3:62" s="9" customFormat="1">
      <c r="C26" s="47"/>
      <c r="D26" s="79" t="s">
        <v>87</v>
      </c>
      <c r="E26" s="80" t="s">
        <v>88</v>
      </c>
      <c r="F26" s="81" t="s">
        <v>60</v>
      </c>
      <c r="G26" s="93">
        <v>18797.07876766699</v>
      </c>
      <c r="H26" s="94">
        <v>0.59375184699793626</v>
      </c>
      <c r="I26" s="95">
        <v>11160.800236467967</v>
      </c>
      <c r="J26" s="96"/>
      <c r="K26" s="83">
        <f t="shared" si="1"/>
        <v>161.02627987473545</v>
      </c>
      <c r="L26" s="84">
        <f t="shared" si="2"/>
        <v>231.94527356290715</v>
      </c>
      <c r="M26" s="84">
        <f t="shared" si="3"/>
        <v>138.70751908034916</v>
      </c>
      <c r="N26" s="84">
        <f t="shared" si="4"/>
        <v>116.27606530611774</v>
      </c>
      <c r="O26" s="96">
        <f t="shared" si="5"/>
        <v>21566185.710042052</v>
      </c>
      <c r="P26" s="96">
        <f t="shared" si="6"/>
        <v>31064338.368342258</v>
      </c>
      <c r="Q26" s="96">
        <f t="shared" si="7"/>
        <v>18577042.94102215</v>
      </c>
      <c r="R26" s="96">
        <f t="shared" si="8"/>
        <v>15572807.245969003</v>
      </c>
      <c r="S26" s="96">
        <v>0</v>
      </c>
      <c r="T26" s="96">
        <v>0</v>
      </c>
      <c r="U26" s="96">
        <v>1</v>
      </c>
      <c r="V26" s="85">
        <f t="shared" si="9"/>
        <v>31064338.368342258</v>
      </c>
      <c r="W26" s="85">
        <f t="shared" si="10"/>
        <v>18577042.94102215</v>
      </c>
      <c r="X26" s="85">
        <f t="shared" si="11"/>
        <v>0</v>
      </c>
      <c r="Y26" s="97"/>
      <c r="Z26" s="95">
        <f t="shared" si="12"/>
        <v>37138992.956011057</v>
      </c>
      <c r="AA26" s="96"/>
      <c r="AB26" s="98">
        <f t="shared" si="13"/>
        <v>9627095.9849410318</v>
      </c>
      <c r="AC26" s="96">
        <v>18</v>
      </c>
      <c r="AD26" s="41">
        <f t="shared" si="14"/>
        <v>845972.04065796093</v>
      </c>
      <c r="AE26" s="96">
        <f t="shared" si="15"/>
        <v>15227496.731843296</v>
      </c>
      <c r="AF26" s="95">
        <f t="shared" si="16"/>
        <v>24854592.716784328</v>
      </c>
      <c r="AG26" s="96"/>
      <c r="AH26" s="86">
        <f t="shared" si="17"/>
        <v>13.477934378917446</v>
      </c>
      <c r="AI26" s="96">
        <f t="shared" si="18"/>
        <v>0</v>
      </c>
      <c r="AJ26" s="88">
        <f t="shared" si="19"/>
        <v>120.60904549463476</v>
      </c>
      <c r="AK26" s="96">
        <f t="shared" si="20"/>
        <v>27205172.739069372</v>
      </c>
      <c r="AL26" s="95">
        <f t="shared" si="21"/>
        <v>27205172.739069372</v>
      </c>
      <c r="AM26" s="96"/>
      <c r="AN26" s="99">
        <v>0.34389623044411832</v>
      </c>
      <c r="AO26" s="96">
        <f t="shared" si="22"/>
        <v>17903157.098073013</v>
      </c>
      <c r="AP26" s="100"/>
      <c r="AQ26" s="95">
        <f t="shared" si="23"/>
        <v>55042150.05408407</v>
      </c>
      <c r="AS26" s="89">
        <v>33414300.000000004</v>
      </c>
      <c r="AT26" s="89">
        <v>41127352.468856871</v>
      </c>
      <c r="AU26" s="89">
        <v>38441472.439266354</v>
      </c>
      <c r="AV26" s="90">
        <f t="shared" si="24"/>
        <v>-6.5306416979414458E-2</v>
      </c>
      <c r="AW26" s="90">
        <f t="shared" si="25"/>
        <v>9.6432586487191926E-2</v>
      </c>
      <c r="AX26" s="90">
        <f t="shared" si="26"/>
        <v>2.2171907333963037E-3</v>
      </c>
      <c r="AY26" s="90">
        <f t="shared" si="27"/>
        <v>6.1869526668646756E-4</v>
      </c>
      <c r="AZ26" s="91">
        <f t="shared" si="28"/>
        <v>1.3717654120933907E-6</v>
      </c>
      <c r="BA26" s="90">
        <f t="shared" si="29"/>
        <v>3.6127446250577155E-4</v>
      </c>
      <c r="BB26" s="92">
        <f t="shared" si="30"/>
        <v>18651676.107602302</v>
      </c>
      <c r="BC26" s="101">
        <f t="shared" si="0"/>
        <v>52065976.107602306</v>
      </c>
      <c r="BD26" s="103"/>
      <c r="BE26" s="76"/>
      <c r="BF26" s="103"/>
      <c r="BG26" s="103"/>
      <c r="BH26" s="103"/>
      <c r="BI26" s="103"/>
      <c r="BJ26" s="103"/>
    </row>
    <row r="27" spans="3:62" s="9" customFormat="1">
      <c r="C27" s="47"/>
      <c r="D27" s="79" t="s">
        <v>89</v>
      </c>
      <c r="E27" s="80" t="s">
        <v>90</v>
      </c>
      <c r="F27" s="81" t="s">
        <v>60</v>
      </c>
      <c r="G27" s="93">
        <v>35851</v>
      </c>
      <c r="H27" s="94">
        <v>0.79573073119119342</v>
      </c>
      <c r="I27" s="95">
        <v>28527.742443935476</v>
      </c>
      <c r="J27" s="96"/>
      <c r="K27" s="83">
        <f t="shared" si="1"/>
        <v>161.02627987473545</v>
      </c>
      <c r="L27" s="84">
        <f t="shared" si="2"/>
        <v>231.94527356290715</v>
      </c>
      <c r="M27" s="84">
        <f t="shared" si="3"/>
        <v>138.70751908034916</v>
      </c>
      <c r="N27" s="84">
        <f t="shared" si="4"/>
        <v>116.27606530611774</v>
      </c>
      <c r="O27" s="96">
        <f t="shared" si="5"/>
        <v>55124594.867658287</v>
      </c>
      <c r="P27" s="96">
        <f t="shared" si="6"/>
        <v>79402500.303489253</v>
      </c>
      <c r="Q27" s="96">
        <f t="shared" si="7"/>
        <v>47484148.552337602</v>
      </c>
      <c r="R27" s="96">
        <f t="shared" si="8"/>
        <v>39805123.72136578</v>
      </c>
      <c r="S27" s="96">
        <v>0</v>
      </c>
      <c r="T27" s="96">
        <v>0</v>
      </c>
      <c r="U27" s="96">
        <v>1</v>
      </c>
      <c r="V27" s="85">
        <f t="shared" si="9"/>
        <v>79402500.303489253</v>
      </c>
      <c r="W27" s="85">
        <f t="shared" si="10"/>
        <v>47484148.552337602</v>
      </c>
      <c r="X27" s="85">
        <f t="shared" si="11"/>
        <v>0</v>
      </c>
      <c r="Y27" s="97"/>
      <c r="Z27" s="95">
        <f t="shared" si="12"/>
        <v>94929718.589024052</v>
      </c>
      <c r="AA27" s="96"/>
      <c r="AB27" s="98">
        <f t="shared" si="13"/>
        <v>9627095.9849410318</v>
      </c>
      <c r="AC27" s="96">
        <v>42</v>
      </c>
      <c r="AD27" s="41">
        <f t="shared" si="14"/>
        <v>845972.04065796093</v>
      </c>
      <c r="AE27" s="96">
        <f t="shared" si="15"/>
        <v>35530825.70763436</v>
      </c>
      <c r="AF27" s="95">
        <f t="shared" si="16"/>
        <v>45157921.692575395</v>
      </c>
      <c r="AG27" s="96"/>
      <c r="AH27" s="86">
        <f t="shared" si="17"/>
        <v>13.477934378917446</v>
      </c>
      <c r="AI27" s="96">
        <f t="shared" si="18"/>
        <v>0</v>
      </c>
      <c r="AJ27" s="88">
        <f t="shared" si="19"/>
        <v>120.60904549463476</v>
      </c>
      <c r="AK27" s="96">
        <f t="shared" si="20"/>
        <v>51887458.680337809</v>
      </c>
      <c r="AL27" s="95">
        <f t="shared" si="21"/>
        <v>51887458.680337809</v>
      </c>
      <c r="AM27" s="96"/>
      <c r="AN27" s="99">
        <v>1</v>
      </c>
      <c r="AO27" s="96">
        <f t="shared" si="22"/>
        <v>97045380.372913212</v>
      </c>
      <c r="AP27" s="100"/>
      <c r="AQ27" s="95">
        <f t="shared" si="23"/>
        <v>191975098.96193725</v>
      </c>
      <c r="AS27" s="89">
        <v>137032200</v>
      </c>
      <c r="AT27" s="89">
        <v>169982888.5438526</v>
      </c>
      <c r="AU27" s="89">
        <v>146261726.19586861</v>
      </c>
      <c r="AV27" s="90">
        <f t="shared" si="24"/>
        <v>-0.13955029562792931</v>
      </c>
      <c r="AW27" s="90">
        <f t="shared" si="25"/>
        <v>2.2188707838677074E-2</v>
      </c>
      <c r="AX27" s="90">
        <f t="shared" si="26"/>
        <v>5.1016569396369947E-4</v>
      </c>
      <c r="AY27" s="90">
        <f t="shared" si="27"/>
        <v>2.3540055037627231E-3</v>
      </c>
      <c r="AZ27" s="91">
        <f t="shared" si="28"/>
        <v>1.2009328514214775E-6</v>
      </c>
      <c r="BA27" s="90">
        <f t="shared" si="29"/>
        <v>3.1628321182170177E-4</v>
      </c>
      <c r="BB27" s="92">
        <f t="shared" si="30"/>
        <v>16328892.953722989</v>
      </c>
      <c r="BC27" s="101">
        <f t="shared" si="0"/>
        <v>153361092.95372298</v>
      </c>
      <c r="BD27" s="103"/>
      <c r="BE27" s="76"/>
      <c r="BF27" s="103"/>
      <c r="BG27" s="103"/>
      <c r="BH27" s="103"/>
      <c r="BI27" s="103"/>
      <c r="BJ27" s="103"/>
    </row>
    <row r="28" spans="3:62" s="9" customFormat="1">
      <c r="C28" s="47"/>
      <c r="D28" s="79" t="s">
        <v>91</v>
      </c>
      <c r="E28" s="80" t="s">
        <v>92</v>
      </c>
      <c r="F28" s="81" t="s">
        <v>60</v>
      </c>
      <c r="G28" s="93">
        <v>27069.500278999512</v>
      </c>
      <c r="H28" s="94">
        <v>0.7889676498991901</v>
      </c>
      <c r="I28" s="95">
        <v>21356.960019067716</v>
      </c>
      <c r="J28" s="96"/>
      <c r="K28" s="83">
        <f t="shared" si="1"/>
        <v>161.02627987473545</v>
      </c>
      <c r="L28" s="84">
        <f t="shared" si="2"/>
        <v>231.94527356290715</v>
      </c>
      <c r="M28" s="84">
        <f t="shared" si="3"/>
        <v>138.70751908034916</v>
      </c>
      <c r="N28" s="84">
        <f t="shared" si="4"/>
        <v>116.27606530611774</v>
      </c>
      <c r="O28" s="96">
        <f t="shared" si="5"/>
        <v>41268381.855647199</v>
      </c>
      <c r="P28" s="96">
        <f t="shared" si="6"/>
        <v>59443751.209136784</v>
      </c>
      <c r="Q28" s="96">
        <f t="shared" si="7"/>
        <v>35548451.272117071</v>
      </c>
      <c r="R28" s="96">
        <f t="shared" si="8"/>
        <v>29799639.335007161</v>
      </c>
      <c r="S28" s="96">
        <v>0</v>
      </c>
      <c r="T28" s="96">
        <v>0</v>
      </c>
      <c r="U28" s="96">
        <v>1</v>
      </c>
      <c r="V28" s="85">
        <f t="shared" si="9"/>
        <v>59443751.209136784</v>
      </c>
      <c r="W28" s="85">
        <f t="shared" si="10"/>
        <v>35548451.272117071</v>
      </c>
      <c r="X28" s="85">
        <f t="shared" si="11"/>
        <v>0</v>
      </c>
      <c r="Y28" s="97"/>
      <c r="Z28" s="95">
        <f t="shared" si="12"/>
        <v>71068021.190654367</v>
      </c>
      <c r="AA28" s="96"/>
      <c r="AB28" s="98">
        <f t="shared" si="13"/>
        <v>9627095.9849410318</v>
      </c>
      <c r="AC28" s="96">
        <v>34</v>
      </c>
      <c r="AD28" s="41">
        <f t="shared" si="14"/>
        <v>845972.04065796093</v>
      </c>
      <c r="AE28" s="96">
        <f t="shared" si="15"/>
        <v>28763049.382370673</v>
      </c>
      <c r="AF28" s="95">
        <f t="shared" si="16"/>
        <v>38390145.367311701</v>
      </c>
      <c r="AG28" s="96"/>
      <c r="AH28" s="86">
        <f t="shared" si="17"/>
        <v>13.477934378917446</v>
      </c>
      <c r="AI28" s="96">
        <f t="shared" si="18"/>
        <v>0</v>
      </c>
      <c r="AJ28" s="88">
        <f t="shared" si="19"/>
        <v>120.60904549463476</v>
      </c>
      <c r="AK28" s="96">
        <f t="shared" si="20"/>
        <v>39177919.088002563</v>
      </c>
      <c r="AL28" s="95">
        <f t="shared" si="21"/>
        <v>39177919.088002563</v>
      </c>
      <c r="AM28" s="96"/>
      <c r="AN28" s="99">
        <v>1</v>
      </c>
      <c r="AO28" s="96">
        <f t="shared" si="22"/>
        <v>77568064.455314264</v>
      </c>
      <c r="AP28" s="100"/>
      <c r="AQ28" s="95">
        <f t="shared" si="23"/>
        <v>148636085.64596862</v>
      </c>
      <c r="AS28" s="89">
        <v>108758700</v>
      </c>
      <c r="AT28" s="89">
        <v>135432694.51665011</v>
      </c>
      <c r="AU28" s="89">
        <v>113527945.46872979</v>
      </c>
      <c r="AV28" s="114">
        <f t="shared" si="24"/>
        <v>-0.16173900346660638</v>
      </c>
      <c r="AW28" s="90">
        <f t="shared" si="25"/>
        <v>0</v>
      </c>
      <c r="AX28" s="90">
        <f t="shared" si="26"/>
        <v>0</v>
      </c>
      <c r="AY28" s="90">
        <f t="shared" si="27"/>
        <v>1.8271725311540389E-3</v>
      </c>
      <c r="AZ28" s="91">
        <f t="shared" si="28"/>
        <v>0</v>
      </c>
      <c r="BA28" s="90">
        <f t="shared" si="29"/>
        <v>0</v>
      </c>
      <c r="BB28" s="92">
        <f t="shared" si="30"/>
        <v>0</v>
      </c>
      <c r="BC28" s="101">
        <f t="shared" si="0"/>
        <v>108758700</v>
      </c>
      <c r="BD28" s="103"/>
      <c r="BE28" s="76"/>
      <c r="BF28" s="103"/>
      <c r="BG28" s="103"/>
      <c r="BH28" s="103"/>
      <c r="BI28" s="103"/>
      <c r="BJ28" s="103"/>
    </row>
    <row r="29" spans="3:62" s="9" customFormat="1">
      <c r="C29" s="47"/>
      <c r="D29" s="79" t="s">
        <v>93</v>
      </c>
      <c r="E29" s="80" t="s">
        <v>94</v>
      </c>
      <c r="F29" s="81" t="s">
        <v>60</v>
      </c>
      <c r="G29" s="93">
        <v>33245.643932012536</v>
      </c>
      <c r="H29" s="94">
        <v>0.79166700188180406</v>
      </c>
      <c r="I29" s="95">
        <v>26319.479257286355</v>
      </c>
      <c r="J29" s="96"/>
      <c r="K29" s="83">
        <f t="shared" si="1"/>
        <v>161.02627987473545</v>
      </c>
      <c r="L29" s="84">
        <f t="shared" si="2"/>
        <v>231.94527356290715</v>
      </c>
      <c r="M29" s="84">
        <f t="shared" si="3"/>
        <v>138.70751908034916</v>
      </c>
      <c r="N29" s="84">
        <f t="shared" si="4"/>
        <v>116.27606530611774</v>
      </c>
      <c r="O29" s="96">
        <f t="shared" si="5"/>
        <v>50857533.996493042</v>
      </c>
      <c r="P29" s="96">
        <f t="shared" si="6"/>
        <v>73256145.79637453</v>
      </c>
      <c r="Q29" s="96">
        <f t="shared" si="7"/>
        <v>43808516.055178806</v>
      </c>
      <c r="R29" s="96">
        <f t="shared" si="8"/>
        <v>36723905.867318876</v>
      </c>
      <c r="S29" s="96">
        <v>0</v>
      </c>
      <c r="T29" s="96">
        <v>0</v>
      </c>
      <c r="U29" s="96">
        <v>1</v>
      </c>
      <c r="V29" s="85">
        <f t="shared" si="9"/>
        <v>73256145.79637453</v>
      </c>
      <c r="W29" s="85">
        <f t="shared" si="10"/>
        <v>43808516.055178806</v>
      </c>
      <c r="X29" s="85">
        <f t="shared" si="11"/>
        <v>0</v>
      </c>
      <c r="Y29" s="97"/>
      <c r="Z29" s="95">
        <f t="shared" si="12"/>
        <v>87581439.863811895</v>
      </c>
      <c r="AA29" s="96"/>
      <c r="AB29" s="98">
        <f t="shared" si="13"/>
        <v>9627095.9849410318</v>
      </c>
      <c r="AC29" s="96">
        <v>39</v>
      </c>
      <c r="AD29" s="41">
        <f t="shared" si="14"/>
        <v>845972.04065796093</v>
      </c>
      <c r="AE29" s="96">
        <f t="shared" si="15"/>
        <v>32992909.585660476</v>
      </c>
      <c r="AF29" s="95">
        <f t="shared" si="16"/>
        <v>42620005.570601508</v>
      </c>
      <c r="AG29" s="96"/>
      <c r="AH29" s="86">
        <f t="shared" si="17"/>
        <v>13.477934378917446</v>
      </c>
      <c r="AI29" s="96">
        <f t="shared" si="18"/>
        <v>0</v>
      </c>
      <c r="AJ29" s="88">
        <f t="shared" si="19"/>
        <v>120.60904549463476</v>
      </c>
      <c r="AK29" s="96">
        <f t="shared" si="20"/>
        <v>48116704.577934332</v>
      </c>
      <c r="AL29" s="95">
        <f t="shared" si="21"/>
        <v>48116704.577934332</v>
      </c>
      <c r="AM29" s="96"/>
      <c r="AN29" s="99">
        <v>1</v>
      </c>
      <c r="AO29" s="96">
        <f t="shared" si="22"/>
        <v>90736710.148535848</v>
      </c>
      <c r="AP29" s="100"/>
      <c r="AQ29" s="95">
        <f t="shared" si="23"/>
        <v>178318150.01234776</v>
      </c>
      <c r="AS29" s="89">
        <v>123123600</v>
      </c>
      <c r="AT29" s="89">
        <v>152822649.72362283</v>
      </c>
      <c r="AU29" s="89">
        <v>135904077.26693565</v>
      </c>
      <c r="AV29" s="90">
        <f t="shared" si="24"/>
        <v>-0.11070723146918428</v>
      </c>
      <c r="AW29" s="90">
        <f t="shared" si="25"/>
        <v>5.1031771997422107E-2</v>
      </c>
      <c r="AX29" s="90">
        <f t="shared" si="26"/>
        <v>1.1733292251422227E-3</v>
      </c>
      <c r="AY29" s="90">
        <f t="shared" si="27"/>
        <v>2.1873045956105879E-3</v>
      </c>
      <c r="AZ29" s="91">
        <f t="shared" si="28"/>
        <v>2.5664284063177937E-6</v>
      </c>
      <c r="BA29" s="90">
        <f t="shared" si="29"/>
        <v>6.7590641583320618E-4</v>
      </c>
      <c r="BB29" s="92">
        <f t="shared" si="30"/>
        <v>34895318.810335003</v>
      </c>
      <c r="BC29" s="101">
        <f t="shared" si="0"/>
        <v>158018918.81033501</v>
      </c>
      <c r="BD29" s="103"/>
      <c r="BE29" s="76"/>
      <c r="BF29" s="103"/>
      <c r="BG29" s="103"/>
      <c r="BH29" s="103"/>
      <c r="BI29" s="103"/>
      <c r="BJ29" s="103"/>
    </row>
    <row r="30" spans="3:62" s="9" customFormat="1">
      <c r="C30" s="47"/>
      <c r="D30" s="79" t="s">
        <v>95</v>
      </c>
      <c r="E30" s="80" t="s">
        <v>96</v>
      </c>
      <c r="F30" s="81" t="s">
        <v>60</v>
      </c>
      <c r="G30" s="93">
        <v>14908.539900072521</v>
      </c>
      <c r="H30" s="94">
        <v>0.74114535646985247</v>
      </c>
      <c r="I30" s="95">
        <v>11049.395118684268</v>
      </c>
      <c r="J30" s="96"/>
      <c r="K30" s="83">
        <f t="shared" si="1"/>
        <v>161.02627987473545</v>
      </c>
      <c r="L30" s="84">
        <f t="shared" si="2"/>
        <v>231.94527356290715</v>
      </c>
      <c r="M30" s="84">
        <f t="shared" si="3"/>
        <v>138.70751908034916</v>
      </c>
      <c r="N30" s="84">
        <f t="shared" si="4"/>
        <v>116.27606530611774</v>
      </c>
      <c r="O30" s="96">
        <f t="shared" si="5"/>
        <v>21350915.889933463</v>
      </c>
      <c r="P30" s="96">
        <f t="shared" si="6"/>
        <v>30754259.682094477</v>
      </c>
      <c r="Q30" s="96">
        <f t="shared" si="7"/>
        <v>18391610.211014576</v>
      </c>
      <c r="R30" s="96">
        <f t="shared" si="8"/>
        <v>15417362.260958765</v>
      </c>
      <c r="S30" s="96">
        <v>0</v>
      </c>
      <c r="T30" s="96">
        <v>0</v>
      </c>
      <c r="U30" s="96">
        <v>1</v>
      </c>
      <c r="V30" s="85">
        <f t="shared" si="9"/>
        <v>30754259.682094477</v>
      </c>
      <c r="W30" s="85">
        <f t="shared" si="10"/>
        <v>18391610.211014576</v>
      </c>
      <c r="X30" s="85">
        <f t="shared" si="11"/>
        <v>0</v>
      </c>
      <c r="Y30" s="97"/>
      <c r="Z30" s="95">
        <f t="shared" si="12"/>
        <v>36768278.150892228</v>
      </c>
      <c r="AA30" s="96"/>
      <c r="AB30" s="98">
        <f t="shared" si="13"/>
        <v>9627095.9849410318</v>
      </c>
      <c r="AC30" s="96">
        <v>17</v>
      </c>
      <c r="AD30" s="41">
        <f t="shared" si="14"/>
        <v>845972.04065796093</v>
      </c>
      <c r="AE30" s="96">
        <f t="shared" si="15"/>
        <v>14381524.691185337</v>
      </c>
      <c r="AF30" s="95">
        <f t="shared" si="16"/>
        <v>24008620.676126368</v>
      </c>
      <c r="AG30" s="96"/>
      <c r="AH30" s="86">
        <f t="shared" si="17"/>
        <v>13.477934378917446</v>
      </c>
      <c r="AI30" s="96">
        <f t="shared" si="18"/>
        <v>0</v>
      </c>
      <c r="AJ30" s="88">
        <f t="shared" si="19"/>
        <v>120.60904549463476</v>
      </c>
      <c r="AK30" s="96">
        <f t="shared" si="20"/>
        <v>21577257.204797089</v>
      </c>
      <c r="AL30" s="95">
        <f t="shared" si="21"/>
        <v>21577257.204797089</v>
      </c>
      <c r="AM30" s="96"/>
      <c r="AN30" s="99">
        <v>1</v>
      </c>
      <c r="AO30" s="96">
        <f t="shared" si="22"/>
        <v>45585877.880923457</v>
      </c>
      <c r="AP30" s="100"/>
      <c r="AQ30" s="95">
        <f t="shared" si="23"/>
        <v>82354156.031815678</v>
      </c>
      <c r="AS30" s="89">
        <v>53945100</v>
      </c>
      <c r="AT30" s="89">
        <v>66676482.820571616</v>
      </c>
      <c r="AU30" s="89">
        <v>62891064.257510126</v>
      </c>
      <c r="AV30" s="90">
        <f t="shared" si="24"/>
        <v>-5.6772919070253954E-2</v>
      </c>
      <c r="AW30" s="90">
        <f t="shared" si="25"/>
        <v>0.10496608439635244</v>
      </c>
      <c r="AX30" s="90">
        <f t="shared" si="26"/>
        <v>2.4133940416022951E-3</v>
      </c>
      <c r="AY30" s="90">
        <f t="shared" si="27"/>
        <v>1.0121985788778124E-3</v>
      </c>
      <c r="AZ30" s="91">
        <f t="shared" si="28"/>
        <v>2.4428340191820231E-6</v>
      </c>
      <c r="BA30" s="90">
        <f t="shared" si="29"/>
        <v>6.4335602829058329E-4</v>
      </c>
      <c r="BB30" s="92">
        <f t="shared" si="30"/>
        <v>33214825.588060167</v>
      </c>
      <c r="BC30" s="101">
        <f t="shared" si="0"/>
        <v>87159925.58806017</v>
      </c>
      <c r="BD30" s="103"/>
      <c r="BE30" s="76"/>
      <c r="BF30" s="103"/>
      <c r="BG30" s="103"/>
      <c r="BH30" s="103"/>
      <c r="BI30" s="103"/>
      <c r="BJ30" s="103"/>
    </row>
    <row r="31" spans="3:62" s="117" customFormat="1">
      <c r="C31" s="115"/>
      <c r="D31" s="79" t="s">
        <v>97</v>
      </c>
      <c r="E31" s="80" t="s">
        <v>534</v>
      </c>
      <c r="F31" s="116" t="s">
        <v>60</v>
      </c>
      <c r="G31" s="93">
        <v>66636.966980781304</v>
      </c>
      <c r="H31" s="94">
        <v>0.67353271615444466</v>
      </c>
      <c r="I31" s="95">
        <v>44882.177366859672</v>
      </c>
      <c r="J31" s="96"/>
      <c r="K31" s="83">
        <f t="shared" si="1"/>
        <v>161.02627987473545</v>
      </c>
      <c r="L31" s="84">
        <f t="shared" si="2"/>
        <v>231.94527356290715</v>
      </c>
      <c r="M31" s="84">
        <f t="shared" si="3"/>
        <v>138.70751908034916</v>
      </c>
      <c r="N31" s="84">
        <f t="shared" si="4"/>
        <v>116.27606530611774</v>
      </c>
      <c r="O31" s="96">
        <f t="shared" si="5"/>
        <v>86726520.648761556</v>
      </c>
      <c r="P31" s="96">
        <f t="shared" si="6"/>
        <v>124922506.88946223</v>
      </c>
      <c r="Q31" s="96">
        <f t="shared" si="7"/>
        <v>74705945.68177563</v>
      </c>
      <c r="R31" s="96">
        <f t="shared" si="8"/>
        <v>62624675.839076824</v>
      </c>
      <c r="S31" s="96">
        <v>0</v>
      </c>
      <c r="T31" s="96">
        <v>0</v>
      </c>
      <c r="U31" s="96">
        <v>1</v>
      </c>
      <c r="V31" s="85">
        <f t="shared" si="9"/>
        <v>124922506.88946223</v>
      </c>
      <c r="W31" s="85">
        <f t="shared" si="10"/>
        <v>74705945.68177563</v>
      </c>
      <c r="X31" s="85">
        <f t="shared" si="11"/>
        <v>0</v>
      </c>
      <c r="Y31" s="97"/>
      <c r="Z31" s="95">
        <f t="shared" si="12"/>
        <v>149351196.48783839</v>
      </c>
      <c r="AA31" s="96"/>
      <c r="AB31" s="98">
        <f t="shared" si="13"/>
        <v>9627095.9849410318</v>
      </c>
      <c r="AC31" s="96">
        <v>68</v>
      </c>
      <c r="AD31" s="41">
        <f t="shared" si="14"/>
        <v>845972.04065796093</v>
      </c>
      <c r="AE31" s="96">
        <f t="shared" si="15"/>
        <v>57526098.764741346</v>
      </c>
      <c r="AF31" s="95">
        <f t="shared" si="16"/>
        <v>67153194.749682382</v>
      </c>
      <c r="AG31" s="96"/>
      <c r="AH31" s="86">
        <f t="shared" si="17"/>
        <v>13.477934378917446</v>
      </c>
      <c r="AI31" s="96">
        <f t="shared" si="18"/>
        <v>0</v>
      </c>
      <c r="AJ31" s="88">
        <f t="shared" si="19"/>
        <v>120.60904549463476</v>
      </c>
      <c r="AK31" s="96">
        <f t="shared" si="20"/>
        <v>96444251.786514312</v>
      </c>
      <c r="AL31" s="95">
        <f t="shared" si="21"/>
        <v>96444251.786514312</v>
      </c>
      <c r="AM31" s="96"/>
      <c r="AN31" s="99">
        <v>0.57215670507818506</v>
      </c>
      <c r="AO31" s="96">
        <f t="shared" si="22"/>
        <v>93603375.969354853</v>
      </c>
      <c r="AP31" s="100"/>
      <c r="AQ31" s="95">
        <f t="shared" si="23"/>
        <v>242954572.45719326</v>
      </c>
      <c r="AS31" s="89">
        <v>157756500</v>
      </c>
      <c r="AT31" s="89">
        <v>195909044.58356631</v>
      </c>
      <c r="AU31" s="89">
        <v>176219625.10513657</v>
      </c>
      <c r="AV31" s="90">
        <f t="shared" si="24"/>
        <v>-0.10050286101023315</v>
      </c>
      <c r="AW31" s="90">
        <f t="shared" si="25"/>
        <v>6.1236142456373238E-2</v>
      </c>
      <c r="AX31" s="90">
        <f t="shared" si="26"/>
        <v>1.407949455148544E-3</v>
      </c>
      <c r="AY31" s="90">
        <f t="shared" si="27"/>
        <v>2.8361621194937909E-3</v>
      </c>
      <c r="AZ31" s="91">
        <f t="shared" si="28"/>
        <v>3.9931729108542229E-6</v>
      </c>
      <c r="BA31" s="90">
        <f t="shared" si="29"/>
        <v>1.0516604255679041E-3</v>
      </c>
      <c r="BB31" s="118">
        <f t="shared" si="30"/>
        <v>54294536.892605253</v>
      </c>
      <c r="BC31" s="101">
        <f t="shared" si="0"/>
        <v>212051036.89260525</v>
      </c>
      <c r="BD31" s="103"/>
      <c r="BE31" s="119"/>
      <c r="BF31" s="103"/>
      <c r="BG31" s="103"/>
      <c r="BH31" s="103"/>
      <c r="BI31" s="103"/>
      <c r="BJ31" s="103"/>
    </row>
    <row r="32" spans="3:62" s="122" customFormat="1">
      <c r="C32" s="120"/>
      <c r="D32" s="104" t="s">
        <v>98</v>
      </c>
      <c r="E32" s="105" t="s">
        <v>99</v>
      </c>
      <c r="F32" s="121" t="s">
        <v>74</v>
      </c>
      <c r="G32" s="106">
        <v>196508.72985953285</v>
      </c>
      <c r="H32" s="107">
        <v>0</v>
      </c>
      <c r="I32" s="108">
        <v>0</v>
      </c>
      <c r="J32" s="107"/>
      <c r="K32" s="57">
        <f t="shared" si="1"/>
        <v>161.02627987473545</v>
      </c>
      <c r="L32" s="58">
        <f t="shared" si="2"/>
        <v>231.94527356290715</v>
      </c>
      <c r="M32" s="58">
        <f t="shared" si="3"/>
        <v>138.70751908034916</v>
      </c>
      <c r="N32" s="58">
        <f t="shared" si="4"/>
        <v>116.27606530611774</v>
      </c>
      <c r="O32" s="107">
        <f t="shared" si="5"/>
        <v>0</v>
      </c>
      <c r="P32" s="107">
        <f t="shared" si="6"/>
        <v>0</v>
      </c>
      <c r="Q32" s="107">
        <f t="shared" si="7"/>
        <v>0</v>
      </c>
      <c r="R32" s="107">
        <f t="shared" si="8"/>
        <v>0</v>
      </c>
      <c r="S32" s="107">
        <v>1</v>
      </c>
      <c r="T32" s="107">
        <v>1</v>
      </c>
      <c r="U32" s="107">
        <v>0</v>
      </c>
      <c r="V32" s="59">
        <f>SUM(V26:V31)</f>
        <v>398843502.24889952</v>
      </c>
      <c r="W32" s="59">
        <f>SUM(W26:W31)</f>
        <v>238515714.71344584</v>
      </c>
      <c r="X32" s="85">
        <f t="shared" si="11"/>
        <v>0</v>
      </c>
      <c r="Y32" s="109"/>
      <c r="Z32" s="108">
        <f t="shared" si="12"/>
        <v>637359216.96234536</v>
      </c>
      <c r="AA32" s="107"/>
      <c r="AB32" s="110">
        <f t="shared" si="13"/>
        <v>9627095.9849410318</v>
      </c>
      <c r="AC32" s="107">
        <v>42</v>
      </c>
      <c r="AD32" s="62">
        <f t="shared" si="14"/>
        <v>845972.04065796093</v>
      </c>
      <c r="AE32" s="107">
        <f t="shared" si="15"/>
        <v>35530825.70763436</v>
      </c>
      <c r="AF32" s="95">
        <f t="shared" si="16"/>
        <v>45157921.692575395</v>
      </c>
      <c r="AG32" s="107"/>
      <c r="AH32" s="64">
        <f t="shared" si="17"/>
        <v>13.477934378917446</v>
      </c>
      <c r="AI32" s="107">
        <f t="shared" si="18"/>
        <v>31782381.191174388</v>
      </c>
      <c r="AJ32" s="66">
        <f t="shared" si="19"/>
        <v>120.60904549463476</v>
      </c>
      <c r="AK32" s="107">
        <f t="shared" si="20"/>
        <v>0</v>
      </c>
      <c r="AL32" s="108">
        <f t="shared" si="21"/>
        <v>31782381.191174388</v>
      </c>
      <c r="AM32" s="107"/>
      <c r="AN32" s="111">
        <v>0.759925286426817</v>
      </c>
      <c r="AO32" s="107">
        <f t="shared" si="22"/>
        <v>58468881.70669961</v>
      </c>
      <c r="AP32" s="112"/>
      <c r="AQ32" s="108">
        <f t="shared" si="23"/>
        <v>695828098.66904497</v>
      </c>
      <c r="AS32" s="71">
        <v>444915900</v>
      </c>
      <c r="AT32" s="71">
        <v>542891078.47058249</v>
      </c>
      <c r="AU32" s="71">
        <v>456243414.6276958</v>
      </c>
      <c r="AV32" s="72">
        <f t="shared" si="24"/>
        <v>-0.15960414027614536</v>
      </c>
      <c r="AW32" s="72">
        <f t="shared" si="25"/>
        <v>2.1348631904610227E-3</v>
      </c>
      <c r="AX32" s="72">
        <f t="shared" si="26"/>
        <v>4.908505574085927E-5</v>
      </c>
      <c r="AY32" s="72">
        <f t="shared" si="27"/>
        <v>7.3429976318673505E-3</v>
      </c>
      <c r="AZ32" s="73">
        <f t="shared" si="28"/>
        <v>3.6043144806520652E-7</v>
      </c>
      <c r="BA32" s="72">
        <f t="shared" si="29"/>
        <v>9.4924887682668366E-5</v>
      </c>
      <c r="BB32" s="123">
        <f t="shared" si="30"/>
        <v>4900729.0671129925</v>
      </c>
      <c r="BC32" s="113">
        <f t="shared" si="0"/>
        <v>449816629.06711298</v>
      </c>
      <c r="BD32" s="102"/>
      <c r="BE32" s="76"/>
      <c r="BF32" s="102"/>
      <c r="BG32" s="102"/>
      <c r="BH32" s="102"/>
      <c r="BI32" s="102"/>
      <c r="BJ32" s="102"/>
    </row>
    <row r="33" spans="3:62" s="9" customFormat="1">
      <c r="C33" s="47"/>
      <c r="D33" s="79" t="s">
        <v>100</v>
      </c>
      <c r="E33" s="80" t="s">
        <v>101</v>
      </c>
      <c r="F33" s="81" t="s">
        <v>60</v>
      </c>
      <c r="G33" s="93">
        <v>36245.693926413594</v>
      </c>
      <c r="H33" s="94">
        <v>0.80521013166077915</v>
      </c>
      <c r="I33" s="95">
        <v>29185.399978623795</v>
      </c>
      <c r="J33" s="96"/>
      <c r="K33" s="83">
        <f t="shared" si="1"/>
        <v>161.02627987473545</v>
      </c>
      <c r="L33" s="84">
        <f t="shared" si="2"/>
        <v>231.94527356290715</v>
      </c>
      <c r="M33" s="84">
        <f t="shared" si="3"/>
        <v>138.70751908034916</v>
      </c>
      <c r="N33" s="84">
        <f t="shared" si="4"/>
        <v>116.27606530611774</v>
      </c>
      <c r="O33" s="96">
        <f t="shared" si="5"/>
        <v>56395396.622567676</v>
      </c>
      <c r="P33" s="96">
        <f t="shared" si="6"/>
        <v>81232986.985017121</v>
      </c>
      <c r="Q33" s="96">
        <f t="shared" si="7"/>
        <v>48578813.092830986</v>
      </c>
      <c r="R33" s="96">
        <f t="shared" si="8"/>
        <v>40722761.686795533</v>
      </c>
      <c r="S33" s="96">
        <v>0</v>
      </c>
      <c r="T33" s="96">
        <v>0</v>
      </c>
      <c r="U33" s="96">
        <v>1</v>
      </c>
      <c r="V33" s="85">
        <f t="shared" si="9"/>
        <v>81232986.985017121</v>
      </c>
      <c r="W33" s="85">
        <f t="shared" si="10"/>
        <v>48578813.092830986</v>
      </c>
      <c r="X33" s="85">
        <f t="shared" si="11"/>
        <v>0</v>
      </c>
      <c r="Y33" s="97"/>
      <c r="Z33" s="95">
        <f t="shared" si="12"/>
        <v>97118158.309363216</v>
      </c>
      <c r="AA33" s="96"/>
      <c r="AB33" s="98">
        <f t="shared" si="13"/>
        <v>9627095.9849410318</v>
      </c>
      <c r="AC33" s="96">
        <v>34</v>
      </c>
      <c r="AD33" s="41">
        <f t="shared" si="14"/>
        <v>845972.04065796093</v>
      </c>
      <c r="AE33" s="96">
        <f t="shared" si="15"/>
        <v>28763049.382370673</v>
      </c>
      <c r="AF33" s="95">
        <f t="shared" si="16"/>
        <v>38390145.367311701</v>
      </c>
      <c r="AG33" s="96"/>
      <c r="AH33" s="86">
        <f t="shared" si="17"/>
        <v>13.477934378917446</v>
      </c>
      <c r="AI33" s="96">
        <f t="shared" si="18"/>
        <v>0</v>
      </c>
      <c r="AJ33" s="88">
        <f t="shared" si="19"/>
        <v>120.60904549463476</v>
      </c>
      <c r="AK33" s="96">
        <f t="shared" si="20"/>
        <v>52458702.573065087</v>
      </c>
      <c r="AL33" s="95">
        <f t="shared" si="21"/>
        <v>52458702.573065087</v>
      </c>
      <c r="AM33" s="96"/>
      <c r="AN33" s="99">
        <v>1</v>
      </c>
      <c r="AO33" s="96">
        <f t="shared" si="22"/>
        <v>90848847.940376788</v>
      </c>
      <c r="AP33" s="100"/>
      <c r="AQ33" s="95">
        <f t="shared" si="23"/>
        <v>187967006.24974</v>
      </c>
      <c r="AS33" s="89">
        <v>123853500</v>
      </c>
      <c r="AT33" s="89">
        <v>153936531.20889801</v>
      </c>
      <c r="AU33" s="89">
        <v>141755283.61784622</v>
      </c>
      <c r="AV33" s="90">
        <f t="shared" si="24"/>
        <v>-7.9131623243616875E-2</v>
      </c>
      <c r="AW33" s="90">
        <f t="shared" si="25"/>
        <v>8.260738022298951E-2</v>
      </c>
      <c r="AX33" s="90">
        <f t="shared" si="26"/>
        <v>1.8993197695146762E-3</v>
      </c>
      <c r="AY33" s="90">
        <f t="shared" si="27"/>
        <v>2.2814766822660507E-3</v>
      </c>
      <c r="AZ33" s="91">
        <f t="shared" si="28"/>
        <v>4.3332537663146633E-6</v>
      </c>
      <c r="BA33" s="90">
        <f t="shared" si="29"/>
        <v>1.1412256873698317E-3</v>
      </c>
      <c r="BB33" s="92">
        <f t="shared" si="30"/>
        <v>58918562.189149626</v>
      </c>
      <c r="BC33" s="101">
        <f t="shared" si="0"/>
        <v>182772062.18914962</v>
      </c>
      <c r="BD33" s="103"/>
      <c r="BE33" s="76"/>
      <c r="BF33" s="103"/>
      <c r="BG33" s="103"/>
      <c r="BH33" s="103"/>
      <c r="BI33" s="103"/>
      <c r="BJ33" s="103"/>
    </row>
    <row r="34" spans="3:62" s="9" customFormat="1">
      <c r="C34" s="47"/>
      <c r="D34" s="79" t="s">
        <v>102</v>
      </c>
      <c r="E34" s="80" t="s">
        <v>103</v>
      </c>
      <c r="F34" s="81" t="s">
        <v>60</v>
      </c>
      <c r="G34" s="93">
        <v>35852.039106088567</v>
      </c>
      <c r="H34" s="94">
        <v>0.78287727845581612</v>
      </c>
      <c r="I34" s="95">
        <v>28067.746802466107</v>
      </c>
      <c r="J34" s="96"/>
      <c r="K34" s="83">
        <f t="shared" si="1"/>
        <v>161.02627987473545</v>
      </c>
      <c r="L34" s="84">
        <f t="shared" si="2"/>
        <v>231.94527356290715</v>
      </c>
      <c r="M34" s="84">
        <f t="shared" si="3"/>
        <v>138.70751908034916</v>
      </c>
      <c r="N34" s="84">
        <f t="shared" si="4"/>
        <v>116.27606530611774</v>
      </c>
      <c r="O34" s="96">
        <f t="shared" si="5"/>
        <v>54235738.224805422</v>
      </c>
      <c r="P34" s="96">
        <f t="shared" si="6"/>
        <v>78122174.524708956</v>
      </c>
      <c r="Q34" s="96">
        <f t="shared" si="7"/>
        <v>46718490.30174572</v>
      </c>
      <c r="R34" s="96">
        <f t="shared" si="8"/>
        <v>39163285.922389522</v>
      </c>
      <c r="S34" s="96">
        <v>0</v>
      </c>
      <c r="T34" s="96">
        <v>0</v>
      </c>
      <c r="U34" s="96">
        <v>1</v>
      </c>
      <c r="V34" s="85">
        <f t="shared" si="9"/>
        <v>78122174.524708956</v>
      </c>
      <c r="W34" s="85">
        <f t="shared" si="10"/>
        <v>46718490.30174572</v>
      </c>
      <c r="X34" s="85">
        <f t="shared" si="11"/>
        <v>0</v>
      </c>
      <c r="Y34" s="97"/>
      <c r="Z34" s="95">
        <f t="shared" si="12"/>
        <v>93399024.147194952</v>
      </c>
      <c r="AA34" s="96"/>
      <c r="AB34" s="98">
        <f t="shared" si="13"/>
        <v>9627095.9849410318</v>
      </c>
      <c r="AC34" s="96">
        <v>34</v>
      </c>
      <c r="AD34" s="41">
        <f t="shared" si="14"/>
        <v>845972.04065796093</v>
      </c>
      <c r="AE34" s="96">
        <f t="shared" si="15"/>
        <v>28763049.382370673</v>
      </c>
      <c r="AF34" s="95">
        <f t="shared" si="16"/>
        <v>38390145.367311701</v>
      </c>
      <c r="AG34" s="96"/>
      <c r="AH34" s="86">
        <f t="shared" si="17"/>
        <v>13.477934378917446</v>
      </c>
      <c r="AI34" s="96">
        <f t="shared" si="18"/>
        <v>0</v>
      </c>
      <c r="AJ34" s="88">
        <f t="shared" si="19"/>
        <v>120.60904549463476</v>
      </c>
      <c r="AK34" s="96">
        <f t="shared" si="20"/>
        <v>51888962.587459922</v>
      </c>
      <c r="AL34" s="95">
        <f t="shared" si="21"/>
        <v>51888962.587459922</v>
      </c>
      <c r="AM34" s="96"/>
      <c r="AN34" s="99">
        <v>1</v>
      </c>
      <c r="AO34" s="96">
        <f t="shared" si="22"/>
        <v>90279107.954771623</v>
      </c>
      <c r="AP34" s="100"/>
      <c r="AQ34" s="95">
        <f t="shared" si="23"/>
        <v>183678132.10196656</v>
      </c>
      <c r="AS34" s="89">
        <v>122616900.00000001</v>
      </c>
      <c r="AT34" s="89">
        <v>152223427.61657</v>
      </c>
      <c r="AU34" s="89">
        <v>139197216.15751493</v>
      </c>
      <c r="AV34" s="90">
        <f t="shared" si="24"/>
        <v>-8.5572974298452356E-2</v>
      </c>
      <c r="AW34" s="90">
        <f t="shared" si="25"/>
        <v>7.6166029168154029E-2</v>
      </c>
      <c r="AX34" s="90">
        <f t="shared" si="26"/>
        <v>1.751219377421277E-3</v>
      </c>
      <c r="AY34" s="90">
        <f t="shared" si="27"/>
        <v>2.2403059328346365E-3</v>
      </c>
      <c r="AZ34" s="91">
        <f t="shared" si="28"/>
        <v>3.9232671609318655E-6</v>
      </c>
      <c r="BA34" s="90">
        <f t="shared" si="29"/>
        <v>1.033249725016181E-3</v>
      </c>
      <c r="BB34" s="92">
        <f t="shared" si="30"/>
        <v>53344039.530508123</v>
      </c>
      <c r="BC34" s="101">
        <f t="shared" si="0"/>
        <v>175960939.53050813</v>
      </c>
      <c r="BD34" s="103"/>
      <c r="BE34" s="76"/>
      <c r="BF34" s="103"/>
      <c r="BG34" s="103"/>
      <c r="BH34" s="103"/>
      <c r="BI34" s="103"/>
      <c r="BJ34" s="103"/>
    </row>
    <row r="35" spans="3:62" s="9" customFormat="1">
      <c r="C35" s="47"/>
      <c r="D35" s="79" t="s">
        <v>104</v>
      </c>
      <c r="E35" s="80" t="s">
        <v>535</v>
      </c>
      <c r="F35" s="81" t="s">
        <v>60</v>
      </c>
      <c r="G35" s="93">
        <v>25689.534791681337</v>
      </c>
      <c r="H35" s="94">
        <v>0.62263945816908506</v>
      </c>
      <c r="I35" s="95">
        <v>15995.318023308328</v>
      </c>
      <c r="J35" s="96"/>
      <c r="K35" s="83">
        <f t="shared" si="1"/>
        <v>161.02627987473545</v>
      </c>
      <c r="L35" s="84">
        <f t="shared" si="2"/>
        <v>231.94527356290715</v>
      </c>
      <c r="M35" s="84">
        <f t="shared" si="3"/>
        <v>138.70751908034916</v>
      </c>
      <c r="N35" s="84">
        <f t="shared" si="4"/>
        <v>116.27606530611774</v>
      </c>
      <c r="O35" s="96">
        <f t="shared" si="5"/>
        <v>30907998.680479765</v>
      </c>
      <c r="P35" s="96">
        <f t="shared" si="6"/>
        <v>44520460.975703388</v>
      </c>
      <c r="Q35" s="96">
        <f t="shared" si="7"/>
        <v>26624050.558971509</v>
      </c>
      <c r="R35" s="96">
        <f t="shared" si="8"/>
        <v>22318471.716843855</v>
      </c>
      <c r="S35" s="96">
        <v>0</v>
      </c>
      <c r="T35" s="96">
        <v>0</v>
      </c>
      <c r="U35" s="96">
        <v>1</v>
      </c>
      <c r="V35" s="85">
        <f t="shared" si="9"/>
        <v>44520460.975703388</v>
      </c>
      <c r="W35" s="85">
        <f t="shared" si="10"/>
        <v>26624050.558971509</v>
      </c>
      <c r="X35" s="85">
        <f t="shared" si="11"/>
        <v>0</v>
      </c>
      <c r="Y35" s="97"/>
      <c r="Z35" s="95">
        <f t="shared" si="12"/>
        <v>53226470.397323623</v>
      </c>
      <c r="AA35" s="96"/>
      <c r="AB35" s="98">
        <f t="shared" si="13"/>
        <v>9627095.9849410318</v>
      </c>
      <c r="AC35" s="96">
        <v>22</v>
      </c>
      <c r="AD35" s="41">
        <f t="shared" si="14"/>
        <v>845972.04065796093</v>
      </c>
      <c r="AE35" s="96">
        <f t="shared" si="15"/>
        <v>18611384.89447514</v>
      </c>
      <c r="AF35" s="95">
        <f t="shared" si="16"/>
        <v>28238480.879416171</v>
      </c>
      <c r="AG35" s="96"/>
      <c r="AH35" s="86">
        <f t="shared" si="17"/>
        <v>13.477934378917446</v>
      </c>
      <c r="AI35" s="96">
        <f t="shared" si="18"/>
        <v>0</v>
      </c>
      <c r="AJ35" s="88">
        <f t="shared" si="19"/>
        <v>120.60904549463476</v>
      </c>
      <c r="AK35" s="96">
        <f t="shared" si="20"/>
        <v>37180683.245110758</v>
      </c>
      <c r="AL35" s="95">
        <f t="shared" si="21"/>
        <v>37180683.245110758</v>
      </c>
      <c r="AM35" s="96"/>
      <c r="AN35" s="99">
        <v>0.3741228235529932</v>
      </c>
      <c r="AO35" s="96">
        <f t="shared" si="22"/>
        <v>24474802.396744691</v>
      </c>
      <c r="AP35" s="100"/>
      <c r="AQ35" s="95">
        <f t="shared" si="23"/>
        <v>77701272.794068307</v>
      </c>
      <c r="AS35" s="89">
        <v>43027200.000000007</v>
      </c>
      <c r="AT35" s="89">
        <v>53304753.915230528</v>
      </c>
      <c r="AU35" s="89">
        <v>52360748.540726177</v>
      </c>
      <c r="AV35" s="90">
        <f t="shared" si="24"/>
        <v>-1.7709590705654185E-2</v>
      </c>
      <c r="AW35" s="90">
        <f t="shared" si="25"/>
        <v>0.14402941276095221</v>
      </c>
      <c r="AX35" s="90">
        <f t="shared" si="26"/>
        <v>3.3115432339099306E-3</v>
      </c>
      <c r="AY35" s="90">
        <f t="shared" si="27"/>
        <v>8.4271868965188649E-4</v>
      </c>
      <c r="AZ35" s="91">
        <f t="shared" si="28"/>
        <v>2.7906993748061474E-6</v>
      </c>
      <c r="BA35" s="90">
        <f t="shared" si="29"/>
        <v>7.3497145194067928E-4</v>
      </c>
      <c r="BB35" s="92">
        <f t="shared" si="30"/>
        <v>37944695.495084271</v>
      </c>
      <c r="BC35" s="101">
        <f t="shared" si="0"/>
        <v>80971895.495084286</v>
      </c>
      <c r="BD35" s="103"/>
      <c r="BE35" s="76"/>
      <c r="BF35" s="103"/>
      <c r="BG35" s="103"/>
      <c r="BH35" s="103"/>
      <c r="BI35" s="103"/>
      <c r="BJ35" s="103"/>
    </row>
    <row r="36" spans="3:62" s="10" customFormat="1">
      <c r="C36" s="49"/>
      <c r="D36" s="104" t="s">
        <v>105</v>
      </c>
      <c r="E36" s="105" t="s">
        <v>106</v>
      </c>
      <c r="F36" s="52" t="s">
        <v>74</v>
      </c>
      <c r="G36" s="106">
        <v>97787.267824183495</v>
      </c>
      <c r="H36" s="107">
        <v>0</v>
      </c>
      <c r="I36" s="108">
        <v>0</v>
      </c>
      <c r="J36" s="107"/>
      <c r="K36" s="57">
        <f t="shared" si="1"/>
        <v>161.02627987473545</v>
      </c>
      <c r="L36" s="58">
        <f t="shared" si="2"/>
        <v>231.94527356290715</v>
      </c>
      <c r="M36" s="58">
        <f t="shared" si="3"/>
        <v>138.70751908034916</v>
      </c>
      <c r="N36" s="58">
        <f t="shared" si="4"/>
        <v>116.27606530611774</v>
      </c>
      <c r="O36" s="107">
        <f t="shared" si="5"/>
        <v>0</v>
      </c>
      <c r="P36" s="107">
        <f t="shared" si="6"/>
        <v>0</v>
      </c>
      <c r="Q36" s="107">
        <f t="shared" si="7"/>
        <v>0</v>
      </c>
      <c r="R36" s="107">
        <f t="shared" si="8"/>
        <v>0</v>
      </c>
      <c r="S36" s="107">
        <v>1</v>
      </c>
      <c r="T36" s="107">
        <v>1</v>
      </c>
      <c r="U36" s="107">
        <v>0</v>
      </c>
      <c r="V36" s="59">
        <f>SUM(V33:V35)</f>
        <v>203875622.48542947</v>
      </c>
      <c r="W36" s="59">
        <f>SUM(W33:W35)</f>
        <v>121921353.95354821</v>
      </c>
      <c r="X36" s="85">
        <f t="shared" si="11"/>
        <v>0</v>
      </c>
      <c r="Y36" s="109"/>
      <c r="Z36" s="108">
        <f t="shared" si="12"/>
        <v>325796976.43897766</v>
      </c>
      <c r="AA36" s="107"/>
      <c r="AB36" s="110">
        <f t="shared" si="13"/>
        <v>9627095.9849410318</v>
      </c>
      <c r="AC36" s="107">
        <v>25</v>
      </c>
      <c r="AD36" s="62">
        <f t="shared" si="14"/>
        <v>845972.04065796093</v>
      </c>
      <c r="AE36" s="107">
        <f t="shared" si="15"/>
        <v>21149301.016449023</v>
      </c>
      <c r="AF36" s="95">
        <f t="shared" si="16"/>
        <v>30776397.001390055</v>
      </c>
      <c r="AG36" s="107"/>
      <c r="AH36" s="64">
        <f t="shared" si="17"/>
        <v>13.477934378917446</v>
      </c>
      <c r="AI36" s="107">
        <f t="shared" si="18"/>
        <v>15815644.545935646</v>
      </c>
      <c r="AJ36" s="66">
        <f t="shared" si="19"/>
        <v>120.60904549463476</v>
      </c>
      <c r="AK36" s="107">
        <f t="shared" si="20"/>
        <v>0</v>
      </c>
      <c r="AL36" s="108">
        <f t="shared" si="21"/>
        <v>15815644.545935646</v>
      </c>
      <c r="AM36" s="107"/>
      <c r="AN36" s="111">
        <v>0.8354866273397743</v>
      </c>
      <c r="AO36" s="107">
        <f t="shared" si="22"/>
        <v>38927027.653249785</v>
      </c>
      <c r="AP36" s="112"/>
      <c r="AQ36" s="108">
        <f t="shared" si="23"/>
        <v>364724004.09222746</v>
      </c>
      <c r="AS36" s="71">
        <v>215127000</v>
      </c>
      <c r="AT36" s="71">
        <v>262853467.69702911</v>
      </c>
      <c r="AU36" s="71">
        <v>235587203.79434982</v>
      </c>
      <c r="AV36" s="72">
        <f t="shared" si="24"/>
        <v>-0.10373180213892788</v>
      </c>
      <c r="AW36" s="72">
        <f t="shared" si="25"/>
        <v>5.8007201327678504E-2</v>
      </c>
      <c r="AX36" s="72">
        <f t="shared" si="26"/>
        <v>1.3337092153083005E-3</v>
      </c>
      <c r="AY36" s="72">
        <f t="shared" si="27"/>
        <v>3.7916520526040023E-3</v>
      </c>
      <c r="AZ36" s="73">
        <f t="shared" si="28"/>
        <v>5.0569612838005904E-6</v>
      </c>
      <c r="BA36" s="72">
        <f t="shared" si="29"/>
        <v>1.3318246353285184E-3</v>
      </c>
      <c r="BB36" s="74">
        <f t="shared" si="30"/>
        <v>68758698.18746525</v>
      </c>
      <c r="BC36" s="113">
        <f t="shared" si="0"/>
        <v>283885698.18746525</v>
      </c>
      <c r="BD36" s="102"/>
      <c r="BE36" s="76"/>
      <c r="BF36" s="102"/>
      <c r="BG36" s="102"/>
      <c r="BH36" s="102"/>
      <c r="BI36" s="102"/>
      <c r="BJ36" s="102"/>
    </row>
    <row r="37" spans="3:62" s="9" customFormat="1">
      <c r="C37" s="47"/>
      <c r="D37" s="79" t="s">
        <v>107</v>
      </c>
      <c r="E37" s="80" t="s">
        <v>108</v>
      </c>
      <c r="F37" s="81" t="s">
        <v>60</v>
      </c>
      <c r="G37" s="93">
        <v>63963.651494504767</v>
      </c>
      <c r="H37" s="94">
        <v>0.77433533869667692</v>
      </c>
      <c r="I37" s="95">
        <v>49529.315744273554</v>
      </c>
      <c r="J37" s="96"/>
      <c r="K37" s="83">
        <f t="shared" si="1"/>
        <v>161.02627987473545</v>
      </c>
      <c r="L37" s="84">
        <f t="shared" si="2"/>
        <v>231.94527356290715</v>
      </c>
      <c r="M37" s="84">
        <f t="shared" si="3"/>
        <v>138.70751908034916</v>
      </c>
      <c r="N37" s="84">
        <f t="shared" si="4"/>
        <v>116.27606530611774</v>
      </c>
      <c r="O37" s="96">
        <f t="shared" si="5"/>
        <v>95706257.5084984</v>
      </c>
      <c r="P37" s="96">
        <f t="shared" si="6"/>
        <v>137857088.27626961</v>
      </c>
      <c r="Q37" s="96">
        <f t="shared" si="7"/>
        <v>82441062.103625551</v>
      </c>
      <c r="R37" s="96">
        <f t="shared" si="8"/>
        <v>69108887.424581736</v>
      </c>
      <c r="S37" s="96">
        <v>0</v>
      </c>
      <c r="T37" s="96">
        <v>0</v>
      </c>
      <c r="U37" s="96">
        <v>1</v>
      </c>
      <c r="V37" s="85">
        <f t="shared" si="9"/>
        <v>137857088.27626961</v>
      </c>
      <c r="W37" s="85">
        <f t="shared" si="10"/>
        <v>82441062.103625551</v>
      </c>
      <c r="X37" s="85">
        <f t="shared" si="11"/>
        <v>0</v>
      </c>
      <c r="Y37" s="97"/>
      <c r="Z37" s="95">
        <f t="shared" si="12"/>
        <v>164815144.93308014</v>
      </c>
      <c r="AA37" s="96"/>
      <c r="AB37" s="98">
        <f t="shared" si="13"/>
        <v>9627095.9849410318</v>
      </c>
      <c r="AC37" s="96">
        <v>64</v>
      </c>
      <c r="AD37" s="41">
        <f t="shared" si="14"/>
        <v>845972.04065796093</v>
      </c>
      <c r="AE37" s="96">
        <f t="shared" si="15"/>
        <v>54142210.602109499</v>
      </c>
      <c r="AF37" s="95">
        <f t="shared" si="16"/>
        <v>63769306.587050527</v>
      </c>
      <c r="AG37" s="96"/>
      <c r="AH37" s="86">
        <f t="shared" si="17"/>
        <v>13.477934378917446</v>
      </c>
      <c r="AI37" s="96">
        <f t="shared" si="18"/>
        <v>0</v>
      </c>
      <c r="AJ37" s="88">
        <f t="shared" si="19"/>
        <v>120.60904549463476</v>
      </c>
      <c r="AK37" s="96">
        <f t="shared" si="20"/>
        <v>92575139.437244251</v>
      </c>
      <c r="AL37" s="95">
        <f t="shared" si="21"/>
        <v>92575139.437244251</v>
      </c>
      <c r="AM37" s="96"/>
      <c r="AN37" s="99">
        <v>1</v>
      </c>
      <c r="AO37" s="96">
        <f t="shared" si="22"/>
        <v>156344446.02429479</v>
      </c>
      <c r="AP37" s="100"/>
      <c r="AQ37" s="95">
        <f t="shared" si="23"/>
        <v>321159590.95737493</v>
      </c>
      <c r="AS37" s="89">
        <v>184494600</v>
      </c>
      <c r="AT37" s="89">
        <v>229637823.19611928</v>
      </c>
      <c r="AU37" s="89">
        <v>237723529.18130484</v>
      </c>
      <c r="AV37" s="90">
        <f t="shared" si="24"/>
        <v>3.5210689043503378E-2</v>
      </c>
      <c r="AW37" s="90">
        <f t="shared" si="25"/>
        <v>0.19694969251010977</v>
      </c>
      <c r="AX37" s="90">
        <f t="shared" si="26"/>
        <v>4.5282932780887873E-3</v>
      </c>
      <c r="AY37" s="90">
        <f t="shared" si="27"/>
        <v>3.8260350853325069E-3</v>
      </c>
      <c r="AZ37" s="91">
        <f t="shared" si="28"/>
        <v>1.732540895864305E-5</v>
      </c>
      <c r="BA37" s="90">
        <f t="shared" si="29"/>
        <v>4.5628995701783416E-3</v>
      </c>
      <c r="BB37" s="92">
        <f t="shared" si="30"/>
        <v>235570829.73481578</v>
      </c>
      <c r="BC37" s="101">
        <f t="shared" si="0"/>
        <v>420065429.73481578</v>
      </c>
      <c r="BD37" s="103"/>
      <c r="BE37" s="76"/>
      <c r="BF37" s="103"/>
      <c r="BG37" s="103"/>
      <c r="BH37" s="103"/>
      <c r="BI37" s="103"/>
      <c r="BJ37" s="103"/>
    </row>
    <row r="38" spans="3:62" s="9" customFormat="1">
      <c r="C38" s="47"/>
      <c r="D38" s="79" t="s">
        <v>109</v>
      </c>
      <c r="E38" s="80" t="s">
        <v>110</v>
      </c>
      <c r="F38" s="81" t="s">
        <v>60</v>
      </c>
      <c r="G38" s="93">
        <v>35263.670507779738</v>
      </c>
      <c r="H38" s="94">
        <v>0.81371617822517739</v>
      </c>
      <c r="I38" s="95">
        <v>28694.61919578243</v>
      </c>
      <c r="J38" s="96"/>
      <c r="K38" s="83">
        <f t="shared" si="1"/>
        <v>161.02627987473545</v>
      </c>
      <c r="L38" s="84">
        <f t="shared" si="2"/>
        <v>231.94527356290715</v>
      </c>
      <c r="M38" s="84">
        <f t="shared" si="3"/>
        <v>138.70751908034916</v>
      </c>
      <c r="N38" s="84">
        <f t="shared" si="4"/>
        <v>116.27606530611774</v>
      </c>
      <c r="O38" s="96">
        <f t="shared" si="5"/>
        <v>55447053.378228217</v>
      </c>
      <c r="P38" s="96">
        <f t="shared" si="6"/>
        <v>79866975.589790434</v>
      </c>
      <c r="Q38" s="96">
        <f t="shared" si="7"/>
        <v>47761913.275228135</v>
      </c>
      <c r="R38" s="96">
        <f t="shared" si="8"/>
        <v>40037968.986515731</v>
      </c>
      <c r="S38" s="96">
        <v>0</v>
      </c>
      <c r="T38" s="96">
        <v>0</v>
      </c>
      <c r="U38" s="96">
        <v>1</v>
      </c>
      <c r="V38" s="85">
        <f t="shared" si="9"/>
        <v>79866975.589790434</v>
      </c>
      <c r="W38" s="85">
        <f t="shared" si="10"/>
        <v>47761913.275228135</v>
      </c>
      <c r="X38" s="85">
        <f t="shared" si="11"/>
        <v>0</v>
      </c>
      <c r="Y38" s="97"/>
      <c r="Z38" s="95">
        <f t="shared" si="12"/>
        <v>95485022.364743948</v>
      </c>
      <c r="AA38" s="96"/>
      <c r="AB38" s="98">
        <f t="shared" si="13"/>
        <v>9627095.9849410318</v>
      </c>
      <c r="AC38" s="96">
        <v>39</v>
      </c>
      <c r="AD38" s="41">
        <f t="shared" si="14"/>
        <v>845972.04065796093</v>
      </c>
      <c r="AE38" s="96">
        <f t="shared" si="15"/>
        <v>32992909.585660476</v>
      </c>
      <c r="AF38" s="95">
        <f t="shared" si="16"/>
        <v>42620005.570601508</v>
      </c>
      <c r="AG38" s="96"/>
      <c r="AH38" s="86">
        <f t="shared" si="17"/>
        <v>13.477934378917446</v>
      </c>
      <c r="AI38" s="96">
        <f t="shared" si="18"/>
        <v>0</v>
      </c>
      <c r="AJ38" s="88">
        <f t="shared" si="19"/>
        <v>120.60904549463476</v>
      </c>
      <c r="AK38" s="96">
        <f t="shared" si="20"/>
        <v>51037411.686967388</v>
      </c>
      <c r="AL38" s="95">
        <f t="shared" si="21"/>
        <v>51037411.686967388</v>
      </c>
      <c r="AM38" s="96"/>
      <c r="AN38" s="99">
        <v>1</v>
      </c>
      <c r="AO38" s="96">
        <f t="shared" si="22"/>
        <v>93657417.257568896</v>
      </c>
      <c r="AP38" s="100"/>
      <c r="AQ38" s="95">
        <f t="shared" si="23"/>
        <v>189142439.62231284</v>
      </c>
      <c r="AS38" s="89">
        <v>110313900.00000001</v>
      </c>
      <c r="AT38" s="89">
        <v>137002288.26648623</v>
      </c>
      <c r="AU38" s="89">
        <v>141086266.68556458</v>
      </c>
      <c r="AV38" s="90">
        <f t="shared" si="24"/>
        <v>2.9809563553672272E-2</v>
      </c>
      <c r="AW38" s="90">
        <f t="shared" si="25"/>
        <v>0.19154856702027867</v>
      </c>
      <c r="AX38" s="90">
        <f t="shared" si="26"/>
        <v>4.4041098892344957E-3</v>
      </c>
      <c r="AY38" s="90">
        <f t="shared" si="27"/>
        <v>2.270709206852883E-3</v>
      </c>
      <c r="AZ38" s="91">
        <f t="shared" si="28"/>
        <v>1.00004528734766E-5</v>
      </c>
      <c r="BA38" s="90">
        <f t="shared" si="29"/>
        <v>2.6337653689387439E-3</v>
      </c>
      <c r="BB38" s="92">
        <f t="shared" si="30"/>
        <v>135974566.99303883</v>
      </c>
      <c r="BC38" s="101">
        <f t="shared" si="0"/>
        <v>246288466.99303883</v>
      </c>
      <c r="BD38" s="103"/>
      <c r="BE38" s="76"/>
      <c r="BF38" s="103"/>
      <c r="BG38" s="103"/>
      <c r="BH38" s="103"/>
      <c r="BI38" s="103"/>
      <c r="BJ38" s="103"/>
    </row>
    <row r="39" spans="3:62" s="9" customFormat="1">
      <c r="C39" s="47"/>
      <c r="D39" s="79" t="s">
        <v>111</v>
      </c>
      <c r="E39" s="80" t="s">
        <v>112</v>
      </c>
      <c r="F39" s="81" t="s">
        <v>60</v>
      </c>
      <c r="G39" s="93">
        <v>63526.330877019333</v>
      </c>
      <c r="H39" s="94">
        <v>0.79565119568202924</v>
      </c>
      <c r="I39" s="95">
        <v>50544.801119592645</v>
      </c>
      <c r="J39" s="96"/>
      <c r="K39" s="83">
        <f t="shared" si="1"/>
        <v>161.02627987473545</v>
      </c>
      <c r="L39" s="84">
        <f t="shared" si="2"/>
        <v>231.94527356290715</v>
      </c>
      <c r="M39" s="84">
        <f t="shared" si="3"/>
        <v>138.70751908034916</v>
      </c>
      <c r="N39" s="84">
        <f t="shared" si="4"/>
        <v>116.27606530611774</v>
      </c>
      <c r="O39" s="96">
        <f t="shared" si="5"/>
        <v>97668495.495556399</v>
      </c>
      <c r="P39" s="96">
        <f t="shared" si="6"/>
        <v>140683532.67439979</v>
      </c>
      <c r="Q39" s="96">
        <f t="shared" si="7"/>
        <v>84131327.588500202</v>
      </c>
      <c r="R39" s="96">
        <f t="shared" si="8"/>
        <v>70525807.150397852</v>
      </c>
      <c r="S39" s="96">
        <v>0</v>
      </c>
      <c r="T39" s="96">
        <v>0</v>
      </c>
      <c r="U39" s="96">
        <v>1</v>
      </c>
      <c r="V39" s="85">
        <f t="shared" si="9"/>
        <v>140683532.67439979</v>
      </c>
      <c r="W39" s="85">
        <f t="shared" si="10"/>
        <v>84131327.588500202</v>
      </c>
      <c r="X39" s="85">
        <f t="shared" si="11"/>
        <v>0</v>
      </c>
      <c r="Y39" s="97"/>
      <c r="Z39" s="95">
        <f t="shared" si="12"/>
        <v>168194302.64595425</v>
      </c>
      <c r="AA39" s="96"/>
      <c r="AB39" s="98">
        <f t="shared" si="13"/>
        <v>9627095.9849410318</v>
      </c>
      <c r="AC39" s="96">
        <v>64</v>
      </c>
      <c r="AD39" s="41">
        <f t="shared" si="14"/>
        <v>845972.04065796093</v>
      </c>
      <c r="AE39" s="96">
        <f t="shared" si="15"/>
        <v>54142210.602109499</v>
      </c>
      <c r="AF39" s="95">
        <f t="shared" si="16"/>
        <v>63769306.587050527</v>
      </c>
      <c r="AG39" s="96"/>
      <c r="AH39" s="86">
        <f t="shared" si="17"/>
        <v>13.477934378917446</v>
      </c>
      <c r="AI39" s="96">
        <f t="shared" si="18"/>
        <v>0</v>
      </c>
      <c r="AJ39" s="88">
        <f t="shared" si="19"/>
        <v>120.60904549463476</v>
      </c>
      <c r="AK39" s="96">
        <f t="shared" si="20"/>
        <v>91942201.570243746</v>
      </c>
      <c r="AL39" s="95">
        <f t="shared" si="21"/>
        <v>91942201.570243746</v>
      </c>
      <c r="AM39" s="96"/>
      <c r="AN39" s="99">
        <v>1</v>
      </c>
      <c r="AO39" s="96">
        <f t="shared" si="22"/>
        <v>155711508.15729427</v>
      </c>
      <c r="AP39" s="100"/>
      <c r="AQ39" s="95">
        <f t="shared" si="23"/>
        <v>323905810.80324852</v>
      </c>
      <c r="AS39" s="89">
        <v>201816000</v>
      </c>
      <c r="AT39" s="89">
        <v>251194161.55687112</v>
      </c>
      <c r="AU39" s="89">
        <v>242368731.05662298</v>
      </c>
      <c r="AV39" s="90">
        <f t="shared" si="24"/>
        <v>-3.5133899791098572E-2</v>
      </c>
      <c r="AW39" s="90">
        <f t="shared" si="25"/>
        <v>0.12660510367550781</v>
      </c>
      <c r="AX39" s="90">
        <f t="shared" si="26"/>
        <v>2.9109212237846335E-3</v>
      </c>
      <c r="AY39" s="90">
        <f t="shared" si="27"/>
        <v>3.9007971646884167E-3</v>
      </c>
      <c r="AZ39" s="91">
        <f t="shared" si="28"/>
        <v>1.1354913256370435E-5</v>
      </c>
      <c r="BA39" s="90">
        <f t="shared" si="29"/>
        <v>2.9904822991816374E-3</v>
      </c>
      <c r="BB39" s="92">
        <f t="shared" si="30"/>
        <v>154390949.37124893</v>
      </c>
      <c r="BC39" s="101">
        <f t="shared" si="0"/>
        <v>356206949.37124896</v>
      </c>
      <c r="BD39" s="103"/>
      <c r="BE39" s="76"/>
      <c r="BF39" s="103"/>
      <c r="BG39" s="103"/>
      <c r="BH39" s="103"/>
      <c r="BI39" s="103"/>
      <c r="BJ39" s="103"/>
    </row>
    <row r="40" spans="3:62" s="9" customFormat="1">
      <c r="C40" s="49"/>
      <c r="D40" s="79" t="s">
        <v>113</v>
      </c>
      <c r="E40" s="80" t="s">
        <v>114</v>
      </c>
      <c r="F40" s="81" t="s">
        <v>60</v>
      </c>
      <c r="G40" s="93">
        <v>41395</v>
      </c>
      <c r="H40" s="94">
        <v>0.78510506388598145</v>
      </c>
      <c r="I40" s="95">
        <v>32499.424119560201</v>
      </c>
      <c r="J40" s="96"/>
      <c r="K40" s="83">
        <f t="shared" si="1"/>
        <v>161.02627987473545</v>
      </c>
      <c r="L40" s="84">
        <f t="shared" si="2"/>
        <v>231.94527356290715</v>
      </c>
      <c r="M40" s="84">
        <f t="shared" si="3"/>
        <v>138.70751908034916</v>
      </c>
      <c r="N40" s="84">
        <f t="shared" si="4"/>
        <v>116.27606530611774</v>
      </c>
      <c r="O40" s="96">
        <f t="shared" si="5"/>
        <v>62799136.368528336</v>
      </c>
      <c r="P40" s="96">
        <f t="shared" si="6"/>
        <v>90457053.816579998</v>
      </c>
      <c r="Q40" s="96">
        <f t="shared" si="7"/>
        <v>54094973.893971071</v>
      </c>
      <c r="R40" s="96">
        <f t="shared" si="8"/>
        <v>45346861.936046399</v>
      </c>
      <c r="S40" s="96">
        <v>0</v>
      </c>
      <c r="T40" s="96">
        <v>0</v>
      </c>
      <c r="U40" s="96">
        <v>1</v>
      </c>
      <c r="V40" s="85">
        <f t="shared" si="9"/>
        <v>90457053.816579998</v>
      </c>
      <c r="W40" s="85">
        <f t="shared" si="10"/>
        <v>54094973.893971071</v>
      </c>
      <c r="X40" s="85">
        <f t="shared" si="11"/>
        <v>0</v>
      </c>
      <c r="Y40" s="97"/>
      <c r="Z40" s="95">
        <f t="shared" si="12"/>
        <v>108145998.30457471</v>
      </c>
      <c r="AA40" s="96"/>
      <c r="AB40" s="98">
        <f t="shared" si="13"/>
        <v>9627095.9849410318</v>
      </c>
      <c r="AC40" s="96">
        <v>51</v>
      </c>
      <c r="AD40" s="41">
        <f t="shared" si="14"/>
        <v>845972.04065796093</v>
      </c>
      <c r="AE40" s="96">
        <f t="shared" si="15"/>
        <v>43144574.073556006</v>
      </c>
      <c r="AF40" s="95">
        <f t="shared" si="16"/>
        <v>52771670.058497041</v>
      </c>
      <c r="AG40" s="96"/>
      <c r="AH40" s="86">
        <f t="shared" si="17"/>
        <v>13.477934378917446</v>
      </c>
      <c r="AI40" s="96">
        <f t="shared" si="18"/>
        <v>0</v>
      </c>
      <c r="AJ40" s="88">
        <f t="shared" si="19"/>
        <v>120.60904549463476</v>
      </c>
      <c r="AK40" s="96">
        <f t="shared" si="20"/>
        <v>59911337.259004869</v>
      </c>
      <c r="AL40" s="95">
        <f t="shared" si="21"/>
        <v>59911337.259004869</v>
      </c>
      <c r="AM40" s="96"/>
      <c r="AN40" s="99">
        <v>1</v>
      </c>
      <c r="AO40" s="96">
        <f t="shared" si="22"/>
        <v>112683007.3175019</v>
      </c>
      <c r="AP40" s="100"/>
      <c r="AQ40" s="95">
        <f t="shared" si="23"/>
        <v>220829005.62207663</v>
      </c>
      <c r="AS40" s="89">
        <v>141389100</v>
      </c>
      <c r="AT40" s="89">
        <v>174478823.77546084</v>
      </c>
      <c r="AU40" s="89">
        <v>168796694.52671784</v>
      </c>
      <c r="AV40" s="90">
        <f t="shared" si="24"/>
        <v>-3.2566297306402106E-2</v>
      </c>
      <c r="AW40" s="90">
        <f t="shared" si="25"/>
        <v>0.12917270616020426</v>
      </c>
      <c r="AX40" s="90">
        <f t="shared" si="26"/>
        <v>2.9699558783914601E-3</v>
      </c>
      <c r="AY40" s="90">
        <f t="shared" si="27"/>
        <v>2.7166939586145311E-3</v>
      </c>
      <c r="AZ40" s="91">
        <f t="shared" si="28"/>
        <v>8.068461192177792E-6</v>
      </c>
      <c r="BA40" s="90">
        <f t="shared" si="29"/>
        <v>2.1249471336388078E-3</v>
      </c>
      <c r="BB40" s="92">
        <f t="shared" si="30"/>
        <v>109705583.41575493</v>
      </c>
      <c r="BC40" s="101">
        <f t="shared" si="0"/>
        <v>251094683.41575491</v>
      </c>
      <c r="BD40" s="102"/>
      <c r="BE40" s="76"/>
      <c r="BF40" s="102"/>
      <c r="BG40" s="102"/>
      <c r="BH40" s="102"/>
      <c r="BI40" s="102"/>
      <c r="BJ40" s="102"/>
    </row>
    <row r="41" spans="3:62" s="9" customFormat="1">
      <c r="C41" s="47"/>
      <c r="D41" s="79" t="s">
        <v>115</v>
      </c>
      <c r="E41" s="80" t="s">
        <v>116</v>
      </c>
      <c r="F41" s="81" t="s">
        <v>60</v>
      </c>
      <c r="G41" s="93">
        <v>124299.366071091</v>
      </c>
      <c r="H41" s="94">
        <v>0.69800485727356509</v>
      </c>
      <c r="I41" s="95">
        <v>86761.561273646497</v>
      </c>
      <c r="J41" s="96"/>
      <c r="K41" s="83">
        <f t="shared" si="1"/>
        <v>161.02627987473545</v>
      </c>
      <c r="L41" s="84">
        <f t="shared" si="2"/>
        <v>231.94527356290715</v>
      </c>
      <c r="M41" s="84">
        <f t="shared" si="3"/>
        <v>138.70751908034916</v>
      </c>
      <c r="N41" s="84">
        <f t="shared" si="4"/>
        <v>116.27606530611774</v>
      </c>
      <c r="O41" s="96">
        <f t="shared" si="5"/>
        <v>167650697.37623054</v>
      </c>
      <c r="P41" s="96">
        <f t="shared" si="6"/>
        <v>241487208.7723304</v>
      </c>
      <c r="Q41" s="96">
        <f t="shared" si="7"/>
        <v>144413770.98966244</v>
      </c>
      <c r="R41" s="96">
        <f t="shared" si="8"/>
        <v>121059515.57658306</v>
      </c>
      <c r="S41" s="96">
        <v>0</v>
      </c>
      <c r="T41" s="96">
        <v>0</v>
      </c>
      <c r="U41" s="96">
        <v>1</v>
      </c>
      <c r="V41" s="85">
        <f t="shared" si="9"/>
        <v>241487208.7723304</v>
      </c>
      <c r="W41" s="85">
        <f t="shared" si="10"/>
        <v>144413770.98966244</v>
      </c>
      <c r="X41" s="85">
        <f t="shared" si="11"/>
        <v>0</v>
      </c>
      <c r="Y41" s="97"/>
      <c r="Z41" s="95">
        <f t="shared" si="12"/>
        <v>288710212.95281363</v>
      </c>
      <c r="AA41" s="96"/>
      <c r="AB41" s="98">
        <f t="shared" si="13"/>
        <v>9627095.9849410318</v>
      </c>
      <c r="AC41" s="96">
        <v>73</v>
      </c>
      <c r="AD41" s="41">
        <f t="shared" si="14"/>
        <v>845972.04065796093</v>
      </c>
      <c r="AE41" s="96">
        <f t="shared" si="15"/>
        <v>61755958.968031146</v>
      </c>
      <c r="AF41" s="95">
        <f t="shared" si="16"/>
        <v>71383054.952972174</v>
      </c>
      <c r="AG41" s="96"/>
      <c r="AH41" s="86">
        <f t="shared" si="17"/>
        <v>13.477934378917446</v>
      </c>
      <c r="AI41" s="96">
        <f t="shared" si="18"/>
        <v>0</v>
      </c>
      <c r="AJ41" s="88">
        <f t="shared" si="19"/>
        <v>120.60904549463476</v>
      </c>
      <c r="AK41" s="96">
        <f t="shared" si="20"/>
        <v>179899534.76906967</v>
      </c>
      <c r="AL41" s="95">
        <f t="shared" si="21"/>
        <v>179899534.76906967</v>
      </c>
      <c r="AM41" s="96"/>
      <c r="AN41" s="99">
        <v>0.68671725554835394</v>
      </c>
      <c r="AO41" s="96">
        <f t="shared" si="22"/>
        <v>172560090.38100359</v>
      </c>
      <c r="AP41" s="100"/>
      <c r="AQ41" s="95">
        <f t="shared" si="23"/>
        <v>461270303.33381724</v>
      </c>
      <c r="AS41" s="89">
        <v>252754200</v>
      </c>
      <c r="AT41" s="89">
        <v>313753667.30740905</v>
      </c>
      <c r="AU41" s="89">
        <v>322658412.26514864</v>
      </c>
      <c r="AV41" s="90">
        <f t="shared" si="24"/>
        <v>2.838132549703368E-2</v>
      </c>
      <c r="AW41" s="90">
        <f t="shared" si="25"/>
        <v>0.19012032896364006</v>
      </c>
      <c r="AX41" s="90">
        <f t="shared" si="26"/>
        <v>4.3712716516675328E-3</v>
      </c>
      <c r="AY41" s="90">
        <f t="shared" si="27"/>
        <v>5.1930173262850227E-3</v>
      </c>
      <c r="AZ41" s="91">
        <f t="shared" si="28"/>
        <v>2.2700089425008047E-5</v>
      </c>
      <c r="BA41" s="90">
        <f t="shared" si="29"/>
        <v>5.9784001940518415E-3</v>
      </c>
      <c r="BB41" s="92">
        <f t="shared" si="30"/>
        <v>308649505.10942996</v>
      </c>
      <c r="BC41" s="101">
        <f t="shared" si="0"/>
        <v>561403705.10942996</v>
      </c>
      <c r="BD41" s="103"/>
      <c r="BE41" s="76"/>
      <c r="BF41" s="103"/>
      <c r="BG41" s="103"/>
      <c r="BH41" s="103"/>
      <c r="BI41" s="103"/>
      <c r="BJ41" s="103"/>
    </row>
    <row r="42" spans="3:62" s="10" customFormat="1">
      <c r="C42" s="49"/>
      <c r="D42" s="104" t="s">
        <v>117</v>
      </c>
      <c r="E42" s="105" t="s">
        <v>558</v>
      </c>
      <c r="F42" s="52" t="s">
        <v>74</v>
      </c>
      <c r="G42" s="106">
        <v>328448.01895039482</v>
      </c>
      <c r="H42" s="107">
        <v>0</v>
      </c>
      <c r="I42" s="108">
        <v>0</v>
      </c>
      <c r="J42" s="107"/>
      <c r="K42" s="57">
        <f t="shared" si="1"/>
        <v>161.02627987473545</v>
      </c>
      <c r="L42" s="58">
        <f t="shared" si="2"/>
        <v>231.94527356290715</v>
      </c>
      <c r="M42" s="58">
        <f t="shared" si="3"/>
        <v>138.70751908034916</v>
      </c>
      <c r="N42" s="58">
        <f t="shared" si="4"/>
        <v>116.27606530611774</v>
      </c>
      <c r="O42" s="107">
        <f t="shared" si="5"/>
        <v>0</v>
      </c>
      <c r="P42" s="107">
        <f t="shared" si="6"/>
        <v>0</v>
      </c>
      <c r="Q42" s="107">
        <f t="shared" si="7"/>
        <v>0</v>
      </c>
      <c r="R42" s="107">
        <f t="shared" si="8"/>
        <v>0</v>
      </c>
      <c r="S42" s="107">
        <v>1</v>
      </c>
      <c r="T42" s="107">
        <v>1</v>
      </c>
      <c r="U42" s="107">
        <v>0</v>
      </c>
      <c r="V42" s="59">
        <f>SUM(V37:V41)</f>
        <v>690351859.12937021</v>
      </c>
      <c r="W42" s="59">
        <f>SUM(W37:W41)</f>
        <v>412843047.85098743</v>
      </c>
      <c r="X42" s="85">
        <f t="shared" si="11"/>
        <v>0</v>
      </c>
      <c r="Y42" s="109"/>
      <c r="Z42" s="108">
        <f t="shared" si="12"/>
        <v>1103194906.9803576</v>
      </c>
      <c r="AA42" s="107"/>
      <c r="AB42" s="110">
        <f t="shared" si="13"/>
        <v>9627095.9849410318</v>
      </c>
      <c r="AC42" s="107">
        <v>59</v>
      </c>
      <c r="AD42" s="62">
        <f t="shared" si="14"/>
        <v>845972.04065796093</v>
      </c>
      <c r="AE42" s="107">
        <f t="shared" si="15"/>
        <v>49912350.398819692</v>
      </c>
      <c r="AF42" s="95">
        <f t="shared" si="16"/>
        <v>59539446.38376072</v>
      </c>
      <c r="AG42" s="107"/>
      <c r="AH42" s="64">
        <f t="shared" si="17"/>
        <v>13.477934378917446</v>
      </c>
      <c r="AI42" s="107">
        <f t="shared" si="18"/>
        <v>53121610.155586258</v>
      </c>
      <c r="AJ42" s="66">
        <f t="shared" si="19"/>
        <v>120.60904549463476</v>
      </c>
      <c r="AK42" s="107">
        <f t="shared" si="20"/>
        <v>0</v>
      </c>
      <c r="AL42" s="108">
        <f t="shared" si="21"/>
        <v>53121610.155586258</v>
      </c>
      <c r="AM42" s="107"/>
      <c r="AN42" s="111">
        <v>0.80780491721322789</v>
      </c>
      <c r="AO42" s="107">
        <f t="shared" si="22"/>
        <v>91008155.450921968</v>
      </c>
      <c r="AP42" s="112"/>
      <c r="AQ42" s="108">
        <f t="shared" si="23"/>
        <v>1194203062.4312797</v>
      </c>
      <c r="AS42" s="71">
        <v>632885400</v>
      </c>
      <c r="AT42" s="71">
        <v>771061541.71026087</v>
      </c>
      <c r="AU42" s="71">
        <v>756311777.90285802</v>
      </c>
      <c r="AV42" s="72">
        <f t="shared" si="24"/>
        <v>-1.9129165455051729E-2</v>
      </c>
      <c r="AW42" s="72">
        <f t="shared" si="25"/>
        <v>0.14260983801155466</v>
      </c>
      <c r="AX42" s="72">
        <f t="shared" si="26"/>
        <v>3.2789041842444353E-3</v>
      </c>
      <c r="AY42" s="72">
        <f t="shared" si="27"/>
        <v>1.2172440009081386E-2</v>
      </c>
      <c r="AZ42" s="73">
        <f t="shared" si="28"/>
        <v>3.991226447824133E-5</v>
      </c>
      <c r="BA42" s="72">
        <f t="shared" si="29"/>
        <v>1.0511477960914764E-2</v>
      </c>
      <c r="BB42" s="74">
        <f t="shared" si="30"/>
        <v>542680711.44400358</v>
      </c>
      <c r="BC42" s="113">
        <f t="shared" si="0"/>
        <v>1175566111.4440036</v>
      </c>
      <c r="BD42" s="102"/>
      <c r="BE42" s="76"/>
      <c r="BF42" s="102"/>
      <c r="BG42" s="102"/>
      <c r="BH42" s="102"/>
      <c r="BI42" s="102"/>
      <c r="BJ42" s="102"/>
    </row>
    <row r="43" spans="3:62" s="9" customFormat="1">
      <c r="C43" s="47"/>
      <c r="D43" s="79" t="s">
        <v>118</v>
      </c>
      <c r="E43" s="80" t="s">
        <v>119</v>
      </c>
      <c r="F43" s="81" t="s">
        <v>60</v>
      </c>
      <c r="G43" s="93">
        <v>59765.148387503265</v>
      </c>
      <c r="H43" s="94">
        <v>0.79285073277186535</v>
      </c>
      <c r="I43" s="95">
        <v>47384.841693251234</v>
      </c>
      <c r="J43" s="96"/>
      <c r="K43" s="83">
        <f t="shared" si="1"/>
        <v>161.02627987473545</v>
      </c>
      <c r="L43" s="84">
        <f t="shared" si="2"/>
        <v>231.94527356290715</v>
      </c>
      <c r="M43" s="84">
        <f t="shared" si="3"/>
        <v>138.70751908034916</v>
      </c>
      <c r="N43" s="84">
        <f t="shared" si="4"/>
        <v>116.27606530611774</v>
      </c>
      <c r="O43" s="96">
        <f t="shared" si="5"/>
        <v>91562457.363810077</v>
      </c>
      <c r="P43" s="96">
        <f t="shared" si="6"/>
        <v>131888280.83131447</v>
      </c>
      <c r="Q43" s="96">
        <f t="shared" si="7"/>
        <v>78871605.99943164</v>
      </c>
      <c r="R43" s="96">
        <f t="shared" si="8"/>
        <v>66116675.366934374</v>
      </c>
      <c r="S43" s="96">
        <v>0</v>
      </c>
      <c r="T43" s="96">
        <v>0</v>
      </c>
      <c r="U43" s="96">
        <v>1</v>
      </c>
      <c r="V43" s="85">
        <f t="shared" si="9"/>
        <v>131888280.83131447</v>
      </c>
      <c r="W43" s="85">
        <f t="shared" si="10"/>
        <v>78871605.99943164</v>
      </c>
      <c r="X43" s="85">
        <f t="shared" si="11"/>
        <v>0</v>
      </c>
      <c r="Y43" s="97"/>
      <c r="Z43" s="95">
        <f t="shared" si="12"/>
        <v>157679132.73074448</v>
      </c>
      <c r="AA43" s="96"/>
      <c r="AB43" s="98">
        <f t="shared" si="13"/>
        <v>9627095.9849410318</v>
      </c>
      <c r="AC43" s="96">
        <v>54</v>
      </c>
      <c r="AD43" s="41">
        <f t="shared" si="14"/>
        <v>845972.04065796093</v>
      </c>
      <c r="AE43" s="96">
        <f t="shared" si="15"/>
        <v>45682490.195529893</v>
      </c>
      <c r="AF43" s="95">
        <f t="shared" si="16"/>
        <v>55309586.180470929</v>
      </c>
      <c r="AG43" s="96"/>
      <c r="AH43" s="86">
        <f t="shared" si="17"/>
        <v>13.477934378917446</v>
      </c>
      <c r="AI43" s="96">
        <f t="shared" si="18"/>
        <v>0</v>
      </c>
      <c r="AJ43" s="88">
        <f t="shared" si="19"/>
        <v>120.60904549463476</v>
      </c>
      <c r="AK43" s="96">
        <f t="shared" si="20"/>
        <v>86498610.01034373</v>
      </c>
      <c r="AL43" s="95">
        <f t="shared" si="21"/>
        <v>86498610.01034373</v>
      </c>
      <c r="AM43" s="96"/>
      <c r="AN43" s="99">
        <v>1</v>
      </c>
      <c r="AO43" s="96">
        <f t="shared" si="22"/>
        <v>141808196.19081467</v>
      </c>
      <c r="AP43" s="100"/>
      <c r="AQ43" s="95">
        <f t="shared" si="23"/>
        <v>299487328.92155915</v>
      </c>
      <c r="AS43" s="89">
        <v>159171300.00000003</v>
      </c>
      <c r="AT43" s="89">
        <v>197113039.24774975</v>
      </c>
      <c r="AU43" s="89">
        <v>218538096.00078696</v>
      </c>
      <c r="AV43" s="90">
        <f t="shared" si="24"/>
        <v>0.10869426413799159</v>
      </c>
      <c r="AW43" s="90">
        <f t="shared" si="25"/>
        <v>0.27043326760459796</v>
      </c>
      <c r="AX43" s="90">
        <f t="shared" si="26"/>
        <v>6.2178373180380884E-3</v>
      </c>
      <c r="AY43" s="90">
        <f t="shared" si="27"/>
        <v>3.5172556358234069E-3</v>
      </c>
      <c r="AZ43" s="91">
        <f t="shared" si="28"/>
        <v>2.1869723349502563E-5</v>
      </c>
      <c r="BA43" s="90">
        <f t="shared" si="29"/>
        <v>5.759711156577519E-3</v>
      </c>
      <c r="BB43" s="92">
        <f t="shared" si="30"/>
        <v>297359149.66342556</v>
      </c>
      <c r="BC43" s="101">
        <f t="shared" si="0"/>
        <v>456530449.66342556</v>
      </c>
      <c r="BD43" s="103"/>
      <c r="BE43" s="76"/>
      <c r="BF43" s="103"/>
      <c r="BG43" s="103"/>
      <c r="BH43" s="103"/>
      <c r="BI43" s="103"/>
      <c r="BJ43" s="103"/>
    </row>
    <row r="44" spans="3:62" s="9" customFormat="1">
      <c r="C44" s="47"/>
      <c r="D44" s="79" t="s">
        <v>120</v>
      </c>
      <c r="E44" s="80" t="s">
        <v>121</v>
      </c>
      <c r="F44" s="81" t="s">
        <v>60</v>
      </c>
      <c r="G44" s="93">
        <v>52460.918058148927</v>
      </c>
      <c r="H44" s="94">
        <v>0.77898993000936068</v>
      </c>
      <c r="I44" s="95">
        <v>40866.52688634424</v>
      </c>
      <c r="J44" s="96"/>
      <c r="K44" s="83">
        <f t="shared" si="1"/>
        <v>161.02627987473545</v>
      </c>
      <c r="L44" s="84">
        <f t="shared" si="2"/>
        <v>231.94527356290715</v>
      </c>
      <c r="M44" s="84">
        <f t="shared" si="3"/>
        <v>138.70751908034916</v>
      </c>
      <c r="N44" s="84">
        <f t="shared" si="4"/>
        <v>116.27606530611774</v>
      </c>
      <c r="O44" s="96">
        <f t="shared" si="5"/>
        <v>78967017.55090642</v>
      </c>
      <c r="P44" s="96">
        <f t="shared" si="6"/>
        <v>113745573.09862818</v>
      </c>
      <c r="Q44" s="96">
        <f t="shared" si="7"/>
        <v>68021934.694022343</v>
      </c>
      <c r="R44" s="96">
        <f t="shared" si="8"/>
        <v>57021587.388849355</v>
      </c>
      <c r="S44" s="96">
        <v>0</v>
      </c>
      <c r="T44" s="96">
        <v>0</v>
      </c>
      <c r="U44" s="96">
        <v>1</v>
      </c>
      <c r="V44" s="85">
        <f t="shared" si="9"/>
        <v>113745573.09862818</v>
      </c>
      <c r="W44" s="85">
        <f t="shared" si="10"/>
        <v>68021934.694022343</v>
      </c>
      <c r="X44" s="85">
        <f t="shared" si="11"/>
        <v>0</v>
      </c>
      <c r="Y44" s="97"/>
      <c r="Z44" s="95">
        <f t="shared" si="12"/>
        <v>135988604.9397558</v>
      </c>
      <c r="AA44" s="96"/>
      <c r="AB44" s="98">
        <f t="shared" si="13"/>
        <v>9627095.9849410318</v>
      </c>
      <c r="AC44" s="96">
        <v>55</v>
      </c>
      <c r="AD44" s="41">
        <f t="shared" si="14"/>
        <v>845972.04065796093</v>
      </c>
      <c r="AE44" s="96">
        <f t="shared" si="15"/>
        <v>46528462.236187853</v>
      </c>
      <c r="AF44" s="95">
        <f t="shared" si="16"/>
        <v>56155558.221128881</v>
      </c>
      <c r="AG44" s="96"/>
      <c r="AH44" s="86">
        <f t="shared" si="17"/>
        <v>13.477934378917446</v>
      </c>
      <c r="AI44" s="96">
        <f t="shared" si="18"/>
        <v>0</v>
      </c>
      <c r="AJ44" s="88">
        <f t="shared" si="19"/>
        <v>120.60904549463476</v>
      </c>
      <c r="AK44" s="96">
        <f t="shared" si="20"/>
        <v>75927135.033187091</v>
      </c>
      <c r="AL44" s="95">
        <f t="shared" si="21"/>
        <v>75927135.033187091</v>
      </c>
      <c r="AM44" s="96"/>
      <c r="AN44" s="99">
        <v>1</v>
      </c>
      <c r="AO44" s="96">
        <f t="shared" si="22"/>
        <v>132082693.25431597</v>
      </c>
      <c r="AP44" s="100"/>
      <c r="AQ44" s="95">
        <f t="shared" si="23"/>
        <v>268071298.19407177</v>
      </c>
      <c r="AS44" s="89">
        <v>149723100</v>
      </c>
      <c r="AT44" s="89">
        <v>184943624.06543276</v>
      </c>
      <c r="AU44" s="89">
        <v>201387606.40302587</v>
      </c>
      <c r="AV44" s="90">
        <f t="shared" si="24"/>
        <v>8.8913486045754428E-2</v>
      </c>
      <c r="AW44" s="90">
        <f t="shared" si="25"/>
        <v>0.2506524895123608</v>
      </c>
      <c r="AX44" s="90">
        <f t="shared" si="26"/>
        <v>5.7630350620465204E-3</v>
      </c>
      <c r="AY44" s="90">
        <f t="shared" si="27"/>
        <v>3.241227532262741E-3</v>
      </c>
      <c r="AZ44" s="91">
        <f t="shared" si="28"/>
        <v>1.8679307912500695E-5</v>
      </c>
      <c r="BA44" s="90">
        <f t="shared" si="29"/>
        <v>4.9194686398821826E-3</v>
      </c>
      <c r="BB44" s="92">
        <f t="shared" si="30"/>
        <v>253979578.45172477</v>
      </c>
      <c r="BC44" s="101">
        <f t="shared" si="0"/>
        <v>403702678.45172477</v>
      </c>
      <c r="BD44" s="103"/>
      <c r="BE44" s="76"/>
      <c r="BF44" s="103"/>
      <c r="BG44" s="103"/>
      <c r="BH44" s="103"/>
      <c r="BI44" s="103"/>
      <c r="BJ44" s="103"/>
    </row>
    <row r="45" spans="3:62" s="9" customFormat="1">
      <c r="C45" s="49"/>
      <c r="D45" s="79" t="s">
        <v>122</v>
      </c>
      <c r="E45" s="80" t="s">
        <v>651</v>
      </c>
      <c r="F45" s="81" t="s">
        <v>60</v>
      </c>
      <c r="G45" s="93">
        <v>66568.973008017652</v>
      </c>
      <c r="H45" s="94">
        <v>0.78622545486559281</v>
      </c>
      <c r="I45" s="95">
        <v>52338.221083164048</v>
      </c>
      <c r="J45" s="96"/>
      <c r="K45" s="83">
        <f t="shared" si="1"/>
        <v>161.02627987473545</v>
      </c>
      <c r="L45" s="84">
        <f t="shared" si="2"/>
        <v>231.94527356290715</v>
      </c>
      <c r="M45" s="84">
        <f t="shared" si="3"/>
        <v>138.70751908034916</v>
      </c>
      <c r="N45" s="84">
        <f t="shared" si="4"/>
        <v>116.27606530611774</v>
      </c>
      <c r="O45" s="96">
        <f t="shared" si="5"/>
        <v>101133948.43540025</v>
      </c>
      <c r="P45" s="96">
        <f t="shared" si="6"/>
        <v>145675236.08316481</v>
      </c>
      <c r="Q45" s="96">
        <f t="shared" si="7"/>
        <v>87116457.594294116</v>
      </c>
      <c r="R45" s="96">
        <f t="shared" si="8"/>
        <v>73028188.952064127</v>
      </c>
      <c r="S45" s="96">
        <v>0</v>
      </c>
      <c r="T45" s="96">
        <v>0</v>
      </c>
      <c r="U45" s="96">
        <v>1</v>
      </c>
      <c r="V45" s="85">
        <f t="shared" si="9"/>
        <v>145675236.08316481</v>
      </c>
      <c r="W45" s="85">
        <f t="shared" si="10"/>
        <v>87116457.594294116</v>
      </c>
      <c r="X45" s="85">
        <f t="shared" si="11"/>
        <v>0</v>
      </c>
      <c r="Y45" s="97"/>
      <c r="Z45" s="95">
        <f t="shared" si="12"/>
        <v>174162137.38746434</v>
      </c>
      <c r="AA45" s="96"/>
      <c r="AB45" s="98">
        <f t="shared" si="13"/>
        <v>9627095.9849410318</v>
      </c>
      <c r="AC45" s="96">
        <v>64</v>
      </c>
      <c r="AD45" s="41">
        <f t="shared" si="14"/>
        <v>845972.04065796093</v>
      </c>
      <c r="AE45" s="96">
        <f t="shared" si="15"/>
        <v>54142210.602109499</v>
      </c>
      <c r="AF45" s="95">
        <f t="shared" si="16"/>
        <v>63769306.587050527</v>
      </c>
      <c r="AG45" s="96"/>
      <c r="AH45" s="86">
        <f t="shared" si="17"/>
        <v>13.477934378917446</v>
      </c>
      <c r="AI45" s="96">
        <f t="shared" si="18"/>
        <v>0</v>
      </c>
      <c r="AJ45" s="88">
        <f t="shared" si="19"/>
        <v>120.60904549463476</v>
      </c>
      <c r="AK45" s="96">
        <f t="shared" si="20"/>
        <v>96345843.52866137</v>
      </c>
      <c r="AL45" s="95">
        <f t="shared" si="21"/>
        <v>96345843.52866137</v>
      </c>
      <c r="AM45" s="96"/>
      <c r="AN45" s="99">
        <v>1</v>
      </c>
      <c r="AO45" s="96">
        <f t="shared" si="22"/>
        <v>160115150.1157119</v>
      </c>
      <c r="AP45" s="100"/>
      <c r="AQ45" s="95">
        <f t="shared" si="23"/>
        <v>334277287.50317621</v>
      </c>
      <c r="AS45" s="89">
        <v>161921700</v>
      </c>
      <c r="AT45" s="89">
        <v>200916834.66412911</v>
      </c>
      <c r="AU45" s="89">
        <v>240955235.18126464</v>
      </c>
      <c r="AV45" s="90">
        <f t="shared" si="24"/>
        <v>0.19927847551484359</v>
      </c>
      <c r="AW45" s="90">
        <f t="shared" si="25"/>
        <v>0.36101747898144998</v>
      </c>
      <c r="AX45" s="90">
        <f t="shared" si="26"/>
        <v>8.3005614403807368E-3</v>
      </c>
      <c r="AY45" s="90">
        <f t="shared" si="27"/>
        <v>3.8780476925149268E-3</v>
      </c>
      <c r="AZ45" s="91">
        <f t="shared" si="28"/>
        <v>3.2189973140446893E-5</v>
      </c>
      <c r="BA45" s="90">
        <f t="shared" si="29"/>
        <v>8.477699715903347E-3</v>
      </c>
      <c r="BB45" s="92">
        <f t="shared" si="30"/>
        <v>437681944.47459787</v>
      </c>
      <c r="BC45" s="101">
        <f t="shared" si="0"/>
        <v>599603644.47459793</v>
      </c>
      <c r="BD45" s="102"/>
      <c r="BE45" s="76"/>
      <c r="BF45" s="102"/>
      <c r="BG45" s="102"/>
      <c r="BH45" s="102"/>
      <c r="BI45" s="102"/>
      <c r="BJ45" s="102"/>
    </row>
    <row r="46" spans="3:62" s="9" customFormat="1">
      <c r="C46" s="47"/>
      <c r="D46" s="79" t="s">
        <v>123</v>
      </c>
      <c r="E46" s="80" t="s">
        <v>124</v>
      </c>
      <c r="F46" s="81" t="s">
        <v>60</v>
      </c>
      <c r="G46" s="93">
        <v>26322.937301542261</v>
      </c>
      <c r="H46" s="94">
        <v>0.80022802997665476</v>
      </c>
      <c r="I46" s="95">
        <v>21064.352260012165</v>
      </c>
      <c r="J46" s="96"/>
      <c r="K46" s="83">
        <f t="shared" si="1"/>
        <v>161.02627987473545</v>
      </c>
      <c r="L46" s="84">
        <f t="shared" si="2"/>
        <v>231.94527356290715</v>
      </c>
      <c r="M46" s="84">
        <f t="shared" si="3"/>
        <v>138.70751908034916</v>
      </c>
      <c r="N46" s="84">
        <f t="shared" si="4"/>
        <v>116.27606530611774</v>
      </c>
      <c r="O46" s="96">
        <f t="shared" si="5"/>
        <v>40702971.388808824</v>
      </c>
      <c r="P46" s="96">
        <f t="shared" si="6"/>
        <v>58629323.368487552</v>
      </c>
      <c r="Q46" s="96">
        <f t="shared" si="7"/>
        <v>35061408.516249999</v>
      </c>
      <c r="R46" s="96">
        <f t="shared" si="8"/>
        <v>29391359.98819492</v>
      </c>
      <c r="S46" s="96">
        <v>0</v>
      </c>
      <c r="T46" s="96">
        <v>0</v>
      </c>
      <c r="U46" s="96">
        <v>1</v>
      </c>
      <c r="V46" s="85">
        <f t="shared" si="9"/>
        <v>58629323.368487552</v>
      </c>
      <c r="W46" s="85">
        <f t="shared" si="10"/>
        <v>35061408.516249999</v>
      </c>
      <c r="X46" s="85">
        <f t="shared" si="11"/>
        <v>0</v>
      </c>
      <c r="Y46" s="97"/>
      <c r="Z46" s="95">
        <f t="shared" si="12"/>
        <v>70094331.377003759</v>
      </c>
      <c r="AA46" s="96"/>
      <c r="AB46" s="98">
        <f t="shared" si="13"/>
        <v>9627095.9849410318</v>
      </c>
      <c r="AC46" s="96">
        <v>38</v>
      </c>
      <c r="AD46" s="41">
        <f t="shared" si="14"/>
        <v>845972.04065796093</v>
      </c>
      <c r="AE46" s="96">
        <f t="shared" si="15"/>
        <v>32146937.545002516</v>
      </c>
      <c r="AF46" s="95">
        <f t="shared" si="16"/>
        <v>41774033.529943548</v>
      </c>
      <c r="AG46" s="96"/>
      <c r="AH46" s="86">
        <f t="shared" si="17"/>
        <v>13.477934378917446</v>
      </c>
      <c r="AI46" s="96">
        <f t="shared" si="18"/>
        <v>0</v>
      </c>
      <c r="AJ46" s="88">
        <f t="shared" si="19"/>
        <v>120.60904549463476</v>
      </c>
      <c r="AK46" s="96">
        <f t="shared" si="20"/>
        <v>38097412.110649541</v>
      </c>
      <c r="AL46" s="95">
        <f t="shared" si="21"/>
        <v>38097412.110649541</v>
      </c>
      <c r="AM46" s="96"/>
      <c r="AN46" s="99">
        <v>1</v>
      </c>
      <c r="AO46" s="96">
        <f t="shared" si="22"/>
        <v>79871445.640593082</v>
      </c>
      <c r="AP46" s="100"/>
      <c r="AQ46" s="95">
        <f t="shared" si="23"/>
        <v>149965777.01759684</v>
      </c>
      <c r="AS46" s="89">
        <v>84128400.000000015</v>
      </c>
      <c r="AT46" s="89">
        <v>103550125.27214506</v>
      </c>
      <c r="AU46" s="89">
        <v>111920773.4823982</v>
      </c>
      <c r="AV46" s="90">
        <f t="shared" si="24"/>
        <v>8.083667874137121E-2</v>
      </c>
      <c r="AW46" s="90">
        <f t="shared" si="25"/>
        <v>0.24257568220797759</v>
      </c>
      <c r="AX46" s="90">
        <f t="shared" si="26"/>
        <v>5.5773320443940335E-3</v>
      </c>
      <c r="AY46" s="90">
        <f t="shared" si="27"/>
        <v>1.8013059439085733E-3</v>
      </c>
      <c r="AZ46" s="91">
        <f t="shared" si="28"/>
        <v>1.0046481362718728E-5</v>
      </c>
      <c r="BA46" s="90">
        <f t="shared" si="29"/>
        <v>2.6458876440481056E-3</v>
      </c>
      <c r="BB46" s="92">
        <f t="shared" si="30"/>
        <v>136600409.03971672</v>
      </c>
      <c r="BC46" s="101">
        <f t="shared" si="0"/>
        <v>220728809.03971672</v>
      </c>
      <c r="BD46" s="103"/>
      <c r="BE46" s="76"/>
      <c r="BF46" s="103"/>
      <c r="BG46" s="103"/>
      <c r="BH46" s="103"/>
      <c r="BI46" s="103"/>
      <c r="BJ46" s="103"/>
    </row>
    <row r="47" spans="3:62" s="10" customFormat="1">
      <c r="C47" s="49"/>
      <c r="D47" s="104" t="s">
        <v>125</v>
      </c>
      <c r="E47" s="105" t="s">
        <v>126</v>
      </c>
      <c r="F47" s="52" t="s">
        <v>74</v>
      </c>
      <c r="G47" s="106">
        <v>205117.97675521212</v>
      </c>
      <c r="H47" s="107">
        <v>0</v>
      </c>
      <c r="I47" s="108">
        <v>0</v>
      </c>
      <c r="J47" s="107"/>
      <c r="K47" s="57">
        <f t="shared" si="1"/>
        <v>161.02627987473545</v>
      </c>
      <c r="L47" s="58">
        <f t="shared" si="2"/>
        <v>231.94527356290715</v>
      </c>
      <c r="M47" s="58">
        <f t="shared" si="3"/>
        <v>138.70751908034916</v>
      </c>
      <c r="N47" s="58">
        <f t="shared" si="4"/>
        <v>116.27606530611774</v>
      </c>
      <c r="O47" s="107">
        <f t="shared" si="5"/>
        <v>0</v>
      </c>
      <c r="P47" s="107">
        <f t="shared" si="6"/>
        <v>0</v>
      </c>
      <c r="Q47" s="107">
        <f t="shared" si="7"/>
        <v>0</v>
      </c>
      <c r="R47" s="107">
        <f t="shared" si="8"/>
        <v>0</v>
      </c>
      <c r="S47" s="107">
        <v>1</v>
      </c>
      <c r="T47" s="107">
        <v>1</v>
      </c>
      <c r="U47" s="107">
        <v>0</v>
      </c>
      <c r="V47" s="59">
        <f>SUM(V43:V46)</f>
        <v>449938413.38159502</v>
      </c>
      <c r="W47" s="59">
        <f>SUM(W43:W46)</f>
        <v>269071406.80399811</v>
      </c>
      <c r="X47" s="85">
        <f t="shared" si="11"/>
        <v>0</v>
      </c>
      <c r="Y47" s="109"/>
      <c r="Z47" s="108">
        <f t="shared" si="12"/>
        <v>719009820.18559313</v>
      </c>
      <c r="AA47" s="107"/>
      <c r="AB47" s="110">
        <f t="shared" si="13"/>
        <v>9627095.9849410318</v>
      </c>
      <c r="AC47" s="107">
        <v>42</v>
      </c>
      <c r="AD47" s="62">
        <f t="shared" si="14"/>
        <v>845972.04065796093</v>
      </c>
      <c r="AE47" s="107">
        <f t="shared" si="15"/>
        <v>35530825.70763436</v>
      </c>
      <c r="AF47" s="95">
        <f t="shared" si="16"/>
        <v>45157921.692575395</v>
      </c>
      <c r="AG47" s="107"/>
      <c r="AH47" s="64">
        <f t="shared" si="17"/>
        <v>13.477934378917446</v>
      </c>
      <c r="AI47" s="107">
        <f t="shared" si="18"/>
        <v>33174799.567716759</v>
      </c>
      <c r="AJ47" s="66">
        <f t="shared" si="19"/>
        <v>120.60904549463476</v>
      </c>
      <c r="AK47" s="107">
        <f t="shared" si="20"/>
        <v>0</v>
      </c>
      <c r="AL47" s="108">
        <f t="shared" si="21"/>
        <v>33174799.567716759</v>
      </c>
      <c r="AM47" s="107"/>
      <c r="AN47" s="111">
        <v>0.83710772488712615</v>
      </c>
      <c r="AO47" s="107">
        <f t="shared" si="22"/>
        <v>65572926.078420587</v>
      </c>
      <c r="AP47" s="112"/>
      <c r="AQ47" s="108">
        <f t="shared" si="23"/>
        <v>784582746.26401377</v>
      </c>
      <c r="AS47" s="71">
        <v>364545900</v>
      </c>
      <c r="AT47" s="71">
        <v>440942068.54744172</v>
      </c>
      <c r="AU47" s="71">
        <v>495923435.61358196</v>
      </c>
      <c r="AV47" s="72">
        <f t="shared" si="24"/>
        <v>0.12469068158377521</v>
      </c>
      <c r="AW47" s="72">
        <f t="shared" si="25"/>
        <v>0.28642968505038158</v>
      </c>
      <c r="AX47" s="72">
        <f t="shared" si="26"/>
        <v>6.5856290554612172E-3</v>
      </c>
      <c r="AY47" s="72">
        <f t="shared" si="27"/>
        <v>7.9816266855482088E-3</v>
      </c>
      <c r="AZ47" s="73">
        <f>AX47*AY47</f>
        <v>5.2564032610190895E-5</v>
      </c>
      <c r="BA47" s="72">
        <f t="shared" si="29"/>
        <v>1.3843505938382496E-2</v>
      </c>
      <c r="BB47" s="74">
        <f t="shared" si="30"/>
        <v>714704790.27355671</v>
      </c>
      <c r="BC47" s="113">
        <f t="shared" si="0"/>
        <v>1079250690.2735567</v>
      </c>
      <c r="BD47" s="102"/>
      <c r="BE47" s="76"/>
      <c r="BF47" s="102"/>
      <c r="BG47" s="102"/>
      <c r="BH47" s="102"/>
      <c r="BI47" s="102"/>
      <c r="BJ47" s="102"/>
    </row>
    <row r="48" spans="3:62" s="9" customFormat="1">
      <c r="C48" s="47"/>
      <c r="D48" s="79"/>
      <c r="E48" s="80"/>
      <c r="F48" s="81"/>
      <c r="G48" s="93"/>
      <c r="H48" s="93"/>
      <c r="I48" s="95"/>
      <c r="J48" s="96"/>
      <c r="K48" s="83"/>
      <c r="L48" s="84"/>
      <c r="M48" s="84"/>
      <c r="N48" s="84"/>
      <c r="O48" s="96"/>
      <c r="P48" s="96"/>
      <c r="Q48" s="96"/>
      <c r="R48" s="96"/>
      <c r="S48" s="96"/>
      <c r="T48" s="96"/>
      <c r="U48" s="96"/>
      <c r="V48" s="85"/>
      <c r="W48" s="85"/>
      <c r="X48" s="85"/>
      <c r="Y48" s="97"/>
      <c r="Z48" s="95"/>
      <c r="AA48" s="96"/>
      <c r="AB48" s="98"/>
      <c r="AC48" s="96"/>
      <c r="AD48" s="41"/>
      <c r="AE48" s="96"/>
      <c r="AF48" s="95"/>
      <c r="AG48" s="96"/>
      <c r="AH48" s="86"/>
      <c r="AI48" s="96"/>
      <c r="AJ48" s="88"/>
      <c r="AK48" s="96"/>
      <c r="AL48" s="95"/>
      <c r="AM48" s="96"/>
      <c r="AN48" s="99"/>
      <c r="AO48" s="96"/>
      <c r="AP48" s="100"/>
      <c r="AQ48" s="95"/>
      <c r="AS48" s="89"/>
      <c r="AT48" s="89"/>
      <c r="AU48" s="89"/>
      <c r="AV48" s="90"/>
      <c r="AW48" s="90"/>
      <c r="AX48" s="90"/>
      <c r="AY48" s="90"/>
      <c r="AZ48" s="91"/>
      <c r="BA48" s="90"/>
      <c r="BB48" s="92"/>
      <c r="BC48" s="101"/>
      <c r="BD48" s="103"/>
      <c r="BE48" s="76"/>
      <c r="BF48" s="103"/>
      <c r="BG48" s="103"/>
      <c r="BH48" s="103"/>
      <c r="BI48" s="103"/>
      <c r="BJ48" s="103"/>
    </row>
    <row r="49" spans="3:62" s="9" customFormat="1">
      <c r="C49" s="47"/>
      <c r="D49" s="104" t="s">
        <v>127</v>
      </c>
      <c r="E49" s="80"/>
      <c r="F49" s="81"/>
      <c r="G49" s="93"/>
      <c r="H49" s="93"/>
      <c r="I49" s="95"/>
      <c r="J49" s="96"/>
      <c r="K49" s="83"/>
      <c r="L49" s="84"/>
      <c r="M49" s="84"/>
      <c r="N49" s="84"/>
      <c r="O49" s="96"/>
      <c r="P49" s="96"/>
      <c r="Q49" s="96"/>
      <c r="R49" s="96"/>
      <c r="S49" s="96"/>
      <c r="T49" s="96"/>
      <c r="U49" s="96"/>
      <c r="V49" s="85"/>
      <c r="W49" s="85"/>
      <c r="X49" s="85"/>
      <c r="Y49" s="97"/>
      <c r="Z49" s="95"/>
      <c r="AA49" s="96"/>
      <c r="AB49" s="98"/>
      <c r="AC49" s="96"/>
      <c r="AD49" s="41"/>
      <c r="AE49" s="96"/>
      <c r="AF49" s="95"/>
      <c r="AG49" s="96"/>
      <c r="AH49" s="86"/>
      <c r="AI49" s="96"/>
      <c r="AJ49" s="88"/>
      <c r="AK49" s="96"/>
      <c r="AL49" s="95"/>
      <c r="AM49" s="96"/>
      <c r="AN49" s="99"/>
      <c r="AO49" s="96"/>
      <c r="AP49" s="100"/>
      <c r="AQ49" s="95"/>
      <c r="AS49" s="89"/>
      <c r="AT49" s="89"/>
      <c r="AU49" s="89"/>
      <c r="AV49" s="90"/>
      <c r="AW49" s="90"/>
      <c r="AX49" s="90"/>
      <c r="AY49" s="90"/>
      <c r="AZ49" s="91"/>
      <c r="BA49" s="90"/>
      <c r="BB49" s="92"/>
      <c r="BC49" s="101"/>
      <c r="BD49" s="103"/>
      <c r="BE49" s="76"/>
      <c r="BF49" s="103"/>
      <c r="BG49" s="103"/>
      <c r="BH49" s="103"/>
      <c r="BI49" s="103"/>
      <c r="BJ49" s="103"/>
    </row>
    <row r="50" spans="3:62" s="9" customFormat="1">
      <c r="C50" s="47"/>
      <c r="D50" s="79"/>
      <c r="E50" s="80"/>
      <c r="F50" s="81"/>
      <c r="G50" s="93"/>
      <c r="H50" s="93"/>
      <c r="I50" s="95"/>
      <c r="J50" s="96"/>
      <c r="K50" s="83"/>
      <c r="L50" s="84"/>
      <c r="M50" s="84"/>
      <c r="N50" s="84"/>
      <c r="O50" s="96"/>
      <c r="P50" s="96"/>
      <c r="Q50" s="96"/>
      <c r="R50" s="96"/>
      <c r="S50" s="96"/>
      <c r="T50" s="96"/>
      <c r="U50" s="96"/>
      <c r="V50" s="85"/>
      <c r="W50" s="85"/>
      <c r="X50" s="85"/>
      <c r="Y50" s="97"/>
      <c r="Z50" s="95"/>
      <c r="AA50" s="96"/>
      <c r="AB50" s="98"/>
      <c r="AC50" s="96"/>
      <c r="AD50" s="41"/>
      <c r="AE50" s="96"/>
      <c r="AF50" s="95"/>
      <c r="AG50" s="96"/>
      <c r="AH50" s="86"/>
      <c r="AI50" s="96"/>
      <c r="AJ50" s="88"/>
      <c r="AK50" s="96"/>
      <c r="AL50" s="95"/>
      <c r="AM50" s="96"/>
      <c r="AN50" s="99"/>
      <c r="AO50" s="96"/>
      <c r="AP50" s="100"/>
      <c r="AQ50" s="95"/>
      <c r="AS50" s="89"/>
      <c r="AT50" s="89"/>
      <c r="AU50" s="89"/>
      <c r="AV50" s="90"/>
      <c r="AW50" s="90"/>
      <c r="AX50" s="90"/>
      <c r="AY50" s="90"/>
      <c r="AZ50" s="91"/>
      <c r="BA50" s="90"/>
      <c r="BB50" s="92"/>
      <c r="BC50" s="101"/>
      <c r="BD50" s="103"/>
      <c r="BE50" s="76"/>
      <c r="BF50" s="103"/>
      <c r="BG50" s="103"/>
      <c r="BH50" s="103"/>
      <c r="BI50" s="103"/>
      <c r="BJ50" s="103"/>
    </row>
    <row r="51" spans="3:62" s="10" customFormat="1">
      <c r="C51" s="49"/>
      <c r="D51" s="104" t="s">
        <v>128</v>
      </c>
      <c r="E51" s="105" t="s">
        <v>129</v>
      </c>
      <c r="F51" s="52" t="s">
        <v>56</v>
      </c>
      <c r="G51" s="106">
        <v>297146.70495325571</v>
      </c>
      <c r="H51" s="124">
        <v>0.55085322065228859</v>
      </c>
      <c r="I51" s="108">
        <v>163684.21942971626</v>
      </c>
      <c r="J51" s="107"/>
      <c r="K51" s="57">
        <f t="shared" si="1"/>
        <v>161.02627987473545</v>
      </c>
      <c r="L51" s="58">
        <f t="shared" si="2"/>
        <v>231.94527356290715</v>
      </c>
      <c r="M51" s="58">
        <f t="shared" si="3"/>
        <v>138.70751908034916</v>
      </c>
      <c r="N51" s="58">
        <f t="shared" si="4"/>
        <v>116.27606530611774</v>
      </c>
      <c r="O51" s="107">
        <f t="shared" ref="O51:O73" si="31">I51*K51*12</f>
        <v>316289531.14760524</v>
      </c>
      <c r="P51" s="107">
        <f t="shared" ref="P51:P73" si="32">I51*L51*12</f>
        <v>455589372.64267749</v>
      </c>
      <c r="Q51" s="107">
        <f t="shared" ref="Q51:Q73" si="33">I51*M51*12</f>
        <v>272450783.87639314</v>
      </c>
      <c r="R51" s="107">
        <f t="shared" ref="R51:R73" si="34">I51*N51*12</f>
        <v>228390683.85588714</v>
      </c>
      <c r="S51" s="107">
        <v>1</v>
      </c>
      <c r="T51" s="107">
        <v>1</v>
      </c>
      <c r="U51" s="107">
        <v>1</v>
      </c>
      <c r="V51" s="59">
        <f t="shared" ref="V51:V73" si="35">IF(S51=1,0,P51)</f>
        <v>0</v>
      </c>
      <c r="W51" s="59">
        <f t="shared" ref="W51:W73" si="36">IF(T51=1,0,Q51)</f>
        <v>0</v>
      </c>
      <c r="X51" s="59">
        <f t="shared" ref="X51:X73" si="37">IF(U51=1,0,R51)</f>
        <v>0</v>
      </c>
      <c r="Y51" s="109"/>
      <c r="Z51" s="108">
        <f t="shared" ref="Z51:Z73" si="38">IF(F51="C",V51+W51+X51,O51+P51+Q51+R51-V51-W51-X51)</f>
        <v>1272720371.522563</v>
      </c>
      <c r="AA51" s="107"/>
      <c r="AB51" s="110">
        <f t="shared" ref="AB51:AB73" si="39">$AB$5</f>
        <v>9627095.9849410318</v>
      </c>
      <c r="AC51" s="107">
        <v>101</v>
      </c>
      <c r="AD51" s="62">
        <f t="shared" si="14"/>
        <v>845972.04065796093</v>
      </c>
      <c r="AE51" s="107">
        <f t="shared" ref="AE51:AE73" si="40">AC51*AD51</f>
        <v>85443176.106454059</v>
      </c>
      <c r="AF51" s="108">
        <f t="shared" ref="AF51:AF73" si="41">AE51+AB51</f>
        <v>95070272.091395095</v>
      </c>
      <c r="AG51" s="107"/>
      <c r="AH51" s="64">
        <f t="shared" ref="AH51:AH73" si="42">$AH$5</f>
        <v>13.477934378917446</v>
      </c>
      <c r="AI51" s="107">
        <f t="shared" ref="AI51:AI73" si="43">IF(F51="B",0,G51*AH51*12)</f>
        <v>48059085.483258292</v>
      </c>
      <c r="AJ51" s="66">
        <f t="shared" ref="AJ51:AJ73" si="44">$AJ$5</f>
        <v>120.60904549463476</v>
      </c>
      <c r="AK51" s="107">
        <f t="shared" ref="AK51:AK73" si="45">IF(F51="C",0,G51*AJ51*12)</f>
        <v>430062965.47545636</v>
      </c>
      <c r="AL51" s="108">
        <f t="shared" ref="AL51:AL73" si="46">IF(F51="A",AI51+AK51,IF(F51="B",AK51,AI51))</f>
        <v>478122050.95871466</v>
      </c>
      <c r="AM51" s="107"/>
      <c r="AN51" s="111">
        <v>0</v>
      </c>
      <c r="AO51" s="107">
        <f t="shared" ref="AO51:AO73" si="47">(AF51+AL51)*AN51</f>
        <v>0</v>
      </c>
      <c r="AP51" s="112"/>
      <c r="AQ51" s="108">
        <f t="shared" ref="AQ51:AQ73" si="48">Z51+AO51</f>
        <v>1272720371.522563</v>
      </c>
      <c r="AS51" s="71">
        <v>638384400</v>
      </c>
      <c r="AT51" s="71">
        <v>788019505.46112537</v>
      </c>
      <c r="AU51" s="71">
        <v>735867438.69892836</v>
      </c>
      <c r="AV51" s="72">
        <f t="shared" ref="AV51:AV73" si="49">(AU51-AT51)/AT51</f>
        <v>-6.618118764925647E-2</v>
      </c>
      <c r="AW51" s="72">
        <f t="shared" ref="AW51:AW73" si="50">AV51+($AV$28*-1)</f>
        <v>9.5557815817349914E-2</v>
      </c>
      <c r="AX51" s="72">
        <f t="shared" ref="AX51:AX72" si="51">AW51/$AW$290</f>
        <v>2.1970778909052627E-3</v>
      </c>
      <c r="AY51" s="72">
        <f t="shared" ref="AY51:AY73" si="52">AU51/$AU$290</f>
        <v>1.184339912970332E-2</v>
      </c>
      <c r="AZ51" s="73">
        <f t="shared" ref="AZ51:AZ73" si="53">AX51*AY51</f>
        <v>2.6020870381037797E-5</v>
      </c>
      <c r="BA51" s="72">
        <f t="shared" ref="BA51:BA73" si="54">AZ51/$AZ$290</f>
        <v>6.8529763747985336E-3</v>
      </c>
      <c r="BB51" s="74">
        <f t="shared" ref="BB51:BB73" si="55">($AQ$290-$AS$290)*BA51</f>
        <v>353801635.54668874</v>
      </c>
      <c r="BC51" s="113">
        <f t="shared" ref="BC51:BC73" si="56">AS51+BB51</f>
        <v>992186035.5466888</v>
      </c>
      <c r="BD51" s="102"/>
      <c r="BE51" s="76"/>
      <c r="BF51" s="102"/>
      <c r="BG51" s="102"/>
      <c r="BH51" s="102"/>
      <c r="BI51" s="102"/>
      <c r="BJ51" s="102"/>
    </row>
    <row r="52" spans="3:62" s="10" customFormat="1">
      <c r="C52" s="49"/>
      <c r="D52" s="79" t="s">
        <v>130</v>
      </c>
      <c r="E52" s="80" t="s">
        <v>131</v>
      </c>
      <c r="F52" s="81" t="s">
        <v>60</v>
      </c>
      <c r="G52" s="93">
        <v>14809.553848434085</v>
      </c>
      <c r="H52" s="125">
        <v>0.63279811276320019</v>
      </c>
      <c r="I52" s="95">
        <v>9371.457726154078</v>
      </c>
      <c r="J52" s="96"/>
      <c r="K52" s="83">
        <f t="shared" si="1"/>
        <v>161.02627987473545</v>
      </c>
      <c r="L52" s="84">
        <f t="shared" si="2"/>
        <v>231.94527356290715</v>
      </c>
      <c r="M52" s="84">
        <f t="shared" si="3"/>
        <v>138.70751908034916</v>
      </c>
      <c r="N52" s="84">
        <f t="shared" si="4"/>
        <v>116.27606530611774</v>
      </c>
      <c r="O52" s="96">
        <f t="shared" si="31"/>
        <v>18108611.695751261</v>
      </c>
      <c r="P52" s="96">
        <f t="shared" si="32"/>
        <v>26083983.911712326</v>
      </c>
      <c r="Q52" s="96">
        <f t="shared" si="33"/>
        <v>15598699.816334428</v>
      </c>
      <c r="R52" s="96">
        <f t="shared" si="34"/>
        <v>13076114.76695776</v>
      </c>
      <c r="S52" s="96">
        <v>1</v>
      </c>
      <c r="T52" s="96">
        <v>1</v>
      </c>
      <c r="U52" s="96">
        <v>1</v>
      </c>
      <c r="V52" s="85">
        <f t="shared" si="35"/>
        <v>0</v>
      </c>
      <c r="W52" s="85">
        <f t="shared" si="36"/>
        <v>0</v>
      </c>
      <c r="X52" s="85">
        <f t="shared" si="37"/>
        <v>0</v>
      </c>
      <c r="Y52" s="97"/>
      <c r="Z52" s="95">
        <f t="shared" si="38"/>
        <v>72867410.19075577</v>
      </c>
      <c r="AA52" s="96"/>
      <c r="AB52" s="98">
        <f t="shared" si="39"/>
        <v>9627095.9849410318</v>
      </c>
      <c r="AC52" s="96">
        <v>13</v>
      </c>
      <c r="AD52" s="41">
        <f t="shared" si="14"/>
        <v>845972.04065796093</v>
      </c>
      <c r="AE52" s="96">
        <f t="shared" si="40"/>
        <v>10997636.528553491</v>
      </c>
      <c r="AF52" s="95">
        <f t="shared" si="41"/>
        <v>20624732.513494521</v>
      </c>
      <c r="AG52" s="96"/>
      <c r="AH52" s="86">
        <f t="shared" si="42"/>
        <v>13.477934378917446</v>
      </c>
      <c r="AI52" s="96">
        <f t="shared" si="43"/>
        <v>0</v>
      </c>
      <c r="AJ52" s="88">
        <f t="shared" si="44"/>
        <v>120.60904549463476</v>
      </c>
      <c r="AK52" s="96">
        <f t="shared" si="45"/>
        <v>21433993.846332356</v>
      </c>
      <c r="AL52" s="95">
        <f t="shared" si="46"/>
        <v>21433993.846332356</v>
      </c>
      <c r="AM52" s="96"/>
      <c r="AN52" s="99">
        <v>0.48009927673489661</v>
      </c>
      <c r="AO52" s="96">
        <f t="shared" si="47"/>
        <v>20192364.105743814</v>
      </c>
      <c r="AP52" s="100"/>
      <c r="AQ52" s="95">
        <f t="shared" si="48"/>
        <v>93059774.29649958</v>
      </c>
      <c r="AS52" s="89">
        <v>41221800</v>
      </c>
      <c r="AT52" s="89">
        <v>50042538.112453237</v>
      </c>
      <c r="AU52" s="89">
        <v>60534644.685071342</v>
      </c>
      <c r="AV52" s="90">
        <f t="shared" si="49"/>
        <v>0.20966375744253291</v>
      </c>
      <c r="AW52" s="90">
        <f t="shared" si="50"/>
        <v>0.37140276090913926</v>
      </c>
      <c r="AX52" s="90">
        <f t="shared" si="51"/>
        <v>8.5393412107111644E-3</v>
      </c>
      <c r="AY52" s="90">
        <f t="shared" si="52"/>
        <v>9.7427324607224505E-4</v>
      </c>
      <c r="AZ52" s="91">
        <f t="shared" si="53"/>
        <v>8.3196516806780619E-6</v>
      </c>
      <c r="BA52" s="90">
        <f t="shared" si="54"/>
        <v>2.1911018186304711E-3</v>
      </c>
      <c r="BB52" s="74">
        <f t="shared" si="55"/>
        <v>113120980.53213775</v>
      </c>
      <c r="BC52" s="101">
        <f t="shared" si="56"/>
        <v>154342780.53213775</v>
      </c>
      <c r="BD52" s="102"/>
      <c r="BE52" s="76"/>
      <c r="BF52" s="102"/>
      <c r="BG52" s="102"/>
      <c r="BH52" s="102"/>
      <c r="BI52" s="102"/>
      <c r="BJ52" s="102"/>
    </row>
    <row r="53" spans="3:62" s="127" customFormat="1">
      <c r="C53" s="126"/>
      <c r="D53" s="79" t="s">
        <v>132</v>
      </c>
      <c r="E53" s="80" t="s">
        <v>133</v>
      </c>
      <c r="F53" s="81" t="s">
        <v>60</v>
      </c>
      <c r="G53" s="93">
        <v>18836.481799531826</v>
      </c>
      <c r="H53" s="125">
        <v>0.65287267184942332</v>
      </c>
      <c r="I53" s="95">
        <v>12297.824200703377</v>
      </c>
      <c r="J53" s="96"/>
      <c r="K53" s="83">
        <f t="shared" si="1"/>
        <v>161.02627987473545</v>
      </c>
      <c r="L53" s="84">
        <f t="shared" si="2"/>
        <v>231.94527356290715</v>
      </c>
      <c r="M53" s="84">
        <f t="shared" si="3"/>
        <v>138.70751908034916</v>
      </c>
      <c r="N53" s="84">
        <f t="shared" si="4"/>
        <v>116.27606530611774</v>
      </c>
      <c r="O53" s="96">
        <f t="shared" si="31"/>
        <v>23763274.579113081</v>
      </c>
      <c r="P53" s="96">
        <f t="shared" si="32"/>
        <v>34229066.381528214</v>
      </c>
      <c r="Q53" s="96">
        <f t="shared" si="33"/>
        <v>20469608.21959012</v>
      </c>
      <c r="R53" s="96">
        <f t="shared" si="34"/>
        <v>17159311.318609692</v>
      </c>
      <c r="S53" s="96">
        <v>1</v>
      </c>
      <c r="T53" s="96">
        <v>1</v>
      </c>
      <c r="U53" s="96">
        <v>1</v>
      </c>
      <c r="V53" s="85">
        <f t="shared" si="35"/>
        <v>0</v>
      </c>
      <c r="W53" s="85">
        <f t="shared" si="36"/>
        <v>0</v>
      </c>
      <c r="X53" s="85">
        <f t="shared" si="37"/>
        <v>0</v>
      </c>
      <c r="Y53" s="97"/>
      <c r="Z53" s="95">
        <f t="shared" si="38"/>
        <v>95621260.498841107</v>
      </c>
      <c r="AA53" s="96"/>
      <c r="AB53" s="98">
        <f t="shared" si="39"/>
        <v>9627095.9849410318</v>
      </c>
      <c r="AC53" s="96">
        <v>17</v>
      </c>
      <c r="AD53" s="41">
        <f t="shared" si="14"/>
        <v>845972.04065796093</v>
      </c>
      <c r="AE53" s="96">
        <f t="shared" si="40"/>
        <v>14381524.691185337</v>
      </c>
      <c r="AF53" s="95">
        <f t="shared" si="41"/>
        <v>24008620.676126368</v>
      </c>
      <c r="AG53" s="96"/>
      <c r="AH53" s="86">
        <f t="shared" si="42"/>
        <v>13.477934378917446</v>
      </c>
      <c r="AI53" s="96">
        <f t="shared" si="43"/>
        <v>0</v>
      </c>
      <c r="AJ53" s="88">
        <f t="shared" si="44"/>
        <v>120.60904549463476</v>
      </c>
      <c r="AK53" s="96">
        <f t="shared" si="45"/>
        <v>27262201.083823122</v>
      </c>
      <c r="AL53" s="95">
        <f t="shared" si="46"/>
        <v>27262201.083823122</v>
      </c>
      <c r="AM53" s="96"/>
      <c r="AN53" s="99">
        <v>0.49713512186118625</v>
      </c>
      <c r="AO53" s="96">
        <f t="shared" si="47"/>
        <v>25488526.223555651</v>
      </c>
      <c r="AP53" s="100"/>
      <c r="AQ53" s="95">
        <f t="shared" si="48"/>
        <v>121109786.72239676</v>
      </c>
      <c r="AS53" s="89">
        <v>57142800</v>
      </c>
      <c r="AT53" s="89">
        <v>68981983.143430635</v>
      </c>
      <c r="AU53" s="89">
        <v>80966653.674124062</v>
      </c>
      <c r="AV53" s="90">
        <f t="shared" si="49"/>
        <v>0.17373624219782616</v>
      </c>
      <c r="AW53" s="90">
        <f t="shared" si="50"/>
        <v>0.33547524566443254</v>
      </c>
      <c r="AX53" s="90">
        <f t="shared" si="51"/>
        <v>7.7132910467958959E-3</v>
      </c>
      <c r="AY53" s="90">
        <f t="shared" si="52"/>
        <v>1.3031156771314109E-3</v>
      </c>
      <c r="AZ53" s="91">
        <f t="shared" si="53"/>
        <v>1.0051310485357082E-5</v>
      </c>
      <c r="BA53" s="90">
        <f t="shared" si="54"/>
        <v>2.6471594640474767E-3</v>
      </c>
      <c r="BB53" s="128">
        <f t="shared" si="55"/>
        <v>136666069.85208336</v>
      </c>
      <c r="BC53" s="101">
        <f t="shared" si="56"/>
        <v>193808869.85208336</v>
      </c>
      <c r="BD53" s="103"/>
      <c r="BE53" s="76"/>
      <c r="BF53" s="103"/>
      <c r="BG53" s="103"/>
      <c r="BH53" s="103"/>
      <c r="BI53" s="103"/>
      <c r="BJ53" s="103"/>
    </row>
    <row r="54" spans="3:62" s="9" customFormat="1">
      <c r="C54" s="47"/>
      <c r="D54" s="79" t="s">
        <v>134</v>
      </c>
      <c r="E54" s="80" t="s">
        <v>135</v>
      </c>
      <c r="F54" s="81" t="s">
        <v>60</v>
      </c>
      <c r="G54" s="93">
        <v>13665.677478161469</v>
      </c>
      <c r="H54" s="125">
        <v>0.69752049509486835</v>
      </c>
      <c r="I54" s="95">
        <v>9532.0901203739795</v>
      </c>
      <c r="J54" s="96"/>
      <c r="K54" s="83">
        <f t="shared" si="1"/>
        <v>161.02627987473545</v>
      </c>
      <c r="L54" s="84">
        <f t="shared" si="2"/>
        <v>231.94527356290715</v>
      </c>
      <c r="M54" s="84">
        <f t="shared" si="3"/>
        <v>138.70751908034916</v>
      </c>
      <c r="N54" s="84">
        <f t="shared" si="4"/>
        <v>116.27606530611774</v>
      </c>
      <c r="O54" s="96">
        <f t="shared" si="31"/>
        <v>18419004.138174497</v>
      </c>
      <c r="P54" s="96">
        <f t="shared" si="32"/>
        <v>26531079.007157128</v>
      </c>
      <c r="Q54" s="96">
        <f t="shared" si="33"/>
        <v>15866070.86696858</v>
      </c>
      <c r="R54" s="96">
        <f t="shared" si="34"/>
        <v>13300247.200084856</v>
      </c>
      <c r="S54" s="96">
        <v>1</v>
      </c>
      <c r="T54" s="96">
        <v>1</v>
      </c>
      <c r="U54" s="96">
        <v>1</v>
      </c>
      <c r="V54" s="85">
        <f t="shared" si="35"/>
        <v>0</v>
      </c>
      <c r="W54" s="85">
        <f t="shared" si="36"/>
        <v>0</v>
      </c>
      <c r="X54" s="85">
        <f t="shared" si="37"/>
        <v>0</v>
      </c>
      <c r="Y54" s="97"/>
      <c r="Z54" s="95">
        <f t="shared" si="38"/>
        <v>74116401.212385058</v>
      </c>
      <c r="AA54" s="96"/>
      <c r="AB54" s="98">
        <f t="shared" si="39"/>
        <v>9627095.9849410318</v>
      </c>
      <c r="AC54" s="96">
        <v>13</v>
      </c>
      <c r="AD54" s="41">
        <f t="shared" si="14"/>
        <v>845972.04065796093</v>
      </c>
      <c r="AE54" s="96">
        <f t="shared" si="40"/>
        <v>10997636.528553491</v>
      </c>
      <c r="AF54" s="95">
        <f t="shared" si="41"/>
        <v>20624732.513494521</v>
      </c>
      <c r="AG54" s="96"/>
      <c r="AH54" s="86">
        <f t="shared" si="42"/>
        <v>13.477934378917446</v>
      </c>
      <c r="AI54" s="96">
        <f t="shared" si="43"/>
        <v>0</v>
      </c>
      <c r="AJ54" s="88">
        <f t="shared" si="44"/>
        <v>120.60904549463476</v>
      </c>
      <c r="AK54" s="96">
        <f t="shared" si="45"/>
        <v>19778451.800142989</v>
      </c>
      <c r="AL54" s="95">
        <f t="shared" si="46"/>
        <v>19778451.800142989</v>
      </c>
      <c r="AM54" s="96"/>
      <c r="AN54" s="99">
        <v>0.67571370858584312</v>
      </c>
      <c r="AO54" s="96">
        <f t="shared" si="47"/>
        <v>27300985.511245366</v>
      </c>
      <c r="AP54" s="100"/>
      <c r="AQ54" s="95">
        <f t="shared" si="48"/>
        <v>101417386.72363043</v>
      </c>
      <c r="AS54" s="89">
        <v>51383700.000000007</v>
      </c>
      <c r="AT54" s="89">
        <v>63545710.818892315</v>
      </c>
      <c r="AU54" s="89">
        <v>65262992.585442953</v>
      </c>
      <c r="AV54" s="90">
        <f t="shared" si="49"/>
        <v>2.7024353719875067E-2</v>
      </c>
      <c r="AW54" s="90">
        <f t="shared" si="50"/>
        <v>0.18876335718648146</v>
      </c>
      <c r="AX54" s="90">
        <f t="shared" si="51"/>
        <v>4.3400719777876252E-3</v>
      </c>
      <c r="AY54" s="90">
        <f t="shared" si="52"/>
        <v>1.0503735169406063E-3</v>
      </c>
      <c r="AZ54" s="91">
        <f t="shared" si="53"/>
        <v>4.5586966670841603E-6</v>
      </c>
      <c r="BA54" s="90">
        <f t="shared" si="54"/>
        <v>1.200599368965251E-3</v>
      </c>
      <c r="BB54" s="92">
        <f t="shared" si="55"/>
        <v>61983873.450711541</v>
      </c>
      <c r="BC54" s="101">
        <f t="shared" si="56"/>
        <v>113367573.45071155</v>
      </c>
      <c r="BD54" s="103"/>
      <c r="BE54" s="76"/>
      <c r="BF54" s="103"/>
      <c r="BG54" s="103"/>
      <c r="BH54" s="103"/>
      <c r="BI54" s="103"/>
      <c r="BJ54" s="103"/>
    </row>
    <row r="55" spans="3:62" s="10" customFormat="1">
      <c r="C55" s="49"/>
      <c r="D55" s="104" t="s">
        <v>136</v>
      </c>
      <c r="E55" s="105" t="s">
        <v>137</v>
      </c>
      <c r="F55" s="52" t="s">
        <v>74</v>
      </c>
      <c r="G55" s="106">
        <v>47311.713126127375</v>
      </c>
      <c r="H55" s="107">
        <v>0</v>
      </c>
      <c r="I55" s="108">
        <v>0</v>
      </c>
      <c r="J55" s="107"/>
      <c r="K55" s="57">
        <f t="shared" si="1"/>
        <v>161.02627987473545</v>
      </c>
      <c r="L55" s="58">
        <f t="shared" si="2"/>
        <v>231.94527356290715</v>
      </c>
      <c r="M55" s="58">
        <f t="shared" si="3"/>
        <v>138.70751908034916</v>
      </c>
      <c r="N55" s="58">
        <f t="shared" si="4"/>
        <v>116.27606530611774</v>
      </c>
      <c r="O55" s="107">
        <f t="shared" si="31"/>
        <v>0</v>
      </c>
      <c r="P55" s="107">
        <f t="shared" si="32"/>
        <v>0</v>
      </c>
      <c r="Q55" s="107">
        <f t="shared" si="33"/>
        <v>0</v>
      </c>
      <c r="R55" s="107">
        <f t="shared" si="34"/>
        <v>0</v>
      </c>
      <c r="S55" s="107">
        <v>0</v>
      </c>
      <c r="T55" s="107">
        <v>0</v>
      </c>
      <c r="U55" s="107">
        <v>0</v>
      </c>
      <c r="V55" s="85">
        <f t="shared" si="35"/>
        <v>0</v>
      </c>
      <c r="W55" s="85">
        <f t="shared" si="36"/>
        <v>0</v>
      </c>
      <c r="X55" s="85">
        <f t="shared" si="37"/>
        <v>0</v>
      </c>
      <c r="Y55" s="109"/>
      <c r="Z55" s="108">
        <f t="shared" si="38"/>
        <v>0</v>
      </c>
      <c r="AA55" s="107"/>
      <c r="AB55" s="110">
        <f t="shared" si="39"/>
        <v>9627095.9849410318</v>
      </c>
      <c r="AC55" s="107">
        <v>16</v>
      </c>
      <c r="AD55" s="62">
        <f t="shared" si="14"/>
        <v>845972.04065796093</v>
      </c>
      <c r="AE55" s="107">
        <f t="shared" si="40"/>
        <v>13535552.650527375</v>
      </c>
      <c r="AF55" s="108">
        <f t="shared" si="41"/>
        <v>23162648.635468408</v>
      </c>
      <c r="AG55" s="107"/>
      <c r="AH55" s="64">
        <f t="shared" si="42"/>
        <v>13.477934378917446</v>
      </c>
      <c r="AI55" s="107">
        <f t="shared" si="43"/>
        <v>7651969.9784173435</v>
      </c>
      <c r="AJ55" s="66">
        <f t="shared" si="44"/>
        <v>120.60904549463476</v>
      </c>
      <c r="AK55" s="107">
        <f t="shared" si="45"/>
        <v>0</v>
      </c>
      <c r="AL55" s="108">
        <f t="shared" si="46"/>
        <v>7651969.9784173435</v>
      </c>
      <c r="AM55" s="107"/>
      <c r="AN55" s="111">
        <v>0.75846377729685699</v>
      </c>
      <c r="AO55" s="107">
        <f t="shared" si="47"/>
        <v>23371772.029849827</v>
      </c>
      <c r="AP55" s="112"/>
      <c r="AQ55" s="108">
        <f t="shared" si="48"/>
        <v>23371772.029849827</v>
      </c>
      <c r="AS55" s="71">
        <v>14442300.000000002</v>
      </c>
      <c r="AT55" s="71">
        <v>17927047.583193369</v>
      </c>
      <c r="AU55" s="71">
        <v>18677202.268657353</v>
      </c>
      <c r="AV55" s="72">
        <f t="shared" si="49"/>
        <v>4.1844853815597306E-2</v>
      </c>
      <c r="AW55" s="72">
        <f t="shared" si="50"/>
        <v>0.20358385728220368</v>
      </c>
      <c r="AX55" s="72">
        <f t="shared" si="51"/>
        <v>4.6808268685723789E-3</v>
      </c>
      <c r="AY55" s="72">
        <f t="shared" si="52"/>
        <v>3.0059974047093481E-4</v>
      </c>
      <c r="AZ55" s="73">
        <f t="shared" si="53"/>
        <v>1.4070553418822356E-6</v>
      </c>
      <c r="BA55" s="72">
        <f t="shared" si="54"/>
        <v>3.7056858109480578E-4</v>
      </c>
      <c r="BB55" s="74">
        <f t="shared" si="55"/>
        <v>19131507.669528835</v>
      </c>
      <c r="BC55" s="113">
        <f t="shared" si="56"/>
        <v>33573807.669528835</v>
      </c>
      <c r="BD55" s="102"/>
      <c r="BE55" s="76"/>
      <c r="BF55" s="102"/>
      <c r="BG55" s="102"/>
      <c r="BH55" s="102"/>
      <c r="BI55" s="102"/>
      <c r="BJ55" s="102"/>
    </row>
    <row r="56" spans="3:62" s="9" customFormat="1">
      <c r="C56" s="47"/>
      <c r="D56" s="79" t="s">
        <v>138</v>
      </c>
      <c r="E56" s="80" t="s">
        <v>139</v>
      </c>
      <c r="F56" s="81" t="s">
        <v>60</v>
      </c>
      <c r="G56" s="93">
        <v>23749.643148957144</v>
      </c>
      <c r="H56" s="125">
        <v>0.68945355358310068</v>
      </c>
      <c r="I56" s="95">
        <v>16374.275865379044</v>
      </c>
      <c r="J56" s="96"/>
      <c r="K56" s="83">
        <f t="shared" si="1"/>
        <v>161.02627987473545</v>
      </c>
      <c r="L56" s="84">
        <f t="shared" si="2"/>
        <v>231.94527356290715</v>
      </c>
      <c r="M56" s="84">
        <f t="shared" si="3"/>
        <v>138.70751908034916</v>
      </c>
      <c r="N56" s="84">
        <f t="shared" si="4"/>
        <v>116.27606530611774</v>
      </c>
      <c r="O56" s="96">
        <f t="shared" si="31"/>
        <v>31640264.738935824</v>
      </c>
      <c r="P56" s="96">
        <f t="shared" si="32"/>
        <v>45575230.739878207</v>
      </c>
      <c r="Q56" s="96">
        <f t="shared" si="33"/>
        <v>27254822.18428757</v>
      </c>
      <c r="R56" s="96">
        <f t="shared" si="34"/>
        <v>22847236.438358419</v>
      </c>
      <c r="S56" s="96">
        <v>1</v>
      </c>
      <c r="T56" s="96">
        <v>1</v>
      </c>
      <c r="U56" s="96">
        <v>1</v>
      </c>
      <c r="V56" s="85">
        <f t="shared" si="35"/>
        <v>0</v>
      </c>
      <c r="W56" s="85">
        <f t="shared" si="36"/>
        <v>0</v>
      </c>
      <c r="X56" s="85">
        <f t="shared" si="37"/>
        <v>0</v>
      </c>
      <c r="Y56" s="97"/>
      <c r="Z56" s="95">
        <f t="shared" si="38"/>
        <v>127317554.10146004</v>
      </c>
      <c r="AA56" s="96"/>
      <c r="AB56" s="98">
        <f t="shared" si="39"/>
        <v>9627095.9849410318</v>
      </c>
      <c r="AC56" s="96">
        <v>19</v>
      </c>
      <c r="AD56" s="41">
        <f t="shared" si="14"/>
        <v>845972.04065796093</v>
      </c>
      <c r="AE56" s="96">
        <f t="shared" si="40"/>
        <v>16073468.772501258</v>
      </c>
      <c r="AF56" s="95">
        <f t="shared" si="41"/>
        <v>25700564.757442288</v>
      </c>
      <c r="AG56" s="96"/>
      <c r="AH56" s="86">
        <f t="shared" si="42"/>
        <v>13.477934378917446</v>
      </c>
      <c r="AI56" s="96">
        <f t="shared" si="43"/>
        <v>0</v>
      </c>
      <c r="AJ56" s="88">
        <f t="shared" si="44"/>
        <v>120.60904549463476</v>
      </c>
      <c r="AK56" s="96">
        <f t="shared" si="45"/>
        <v>34373061.492406957</v>
      </c>
      <c r="AL56" s="95">
        <f t="shared" si="46"/>
        <v>34373061.492406957</v>
      </c>
      <c r="AM56" s="96"/>
      <c r="AN56" s="99">
        <v>0.74592812441972711</v>
      </c>
      <c r="AO56" s="96">
        <f t="shared" si="47"/>
        <v>44810607.35564173</v>
      </c>
      <c r="AP56" s="100"/>
      <c r="AQ56" s="95">
        <f t="shared" si="48"/>
        <v>172128161.45710176</v>
      </c>
      <c r="AS56" s="89">
        <v>75140100</v>
      </c>
      <c r="AT56" s="89">
        <v>92190363.7495379</v>
      </c>
      <c r="AU56" s="89">
        <v>113250865.17478776</v>
      </c>
      <c r="AV56" s="90">
        <f t="shared" si="49"/>
        <v>0.22844580028414765</v>
      </c>
      <c r="AW56" s="90">
        <f t="shared" si="50"/>
        <v>0.39018480375075404</v>
      </c>
      <c r="AX56" s="90">
        <f t="shared" si="51"/>
        <v>8.971180414238198E-3</v>
      </c>
      <c r="AY56" s="90">
        <f t="shared" si="52"/>
        <v>1.8227130696538358E-3</v>
      </c>
      <c r="AZ56" s="91">
        <f t="shared" si="53"/>
        <v>1.6351887791254475E-5</v>
      </c>
      <c r="BA56" s="90">
        <f t="shared" si="54"/>
        <v>4.3065085477880247E-3</v>
      </c>
      <c r="BB56" s="92">
        <f t="shared" si="55"/>
        <v>222334017.27552161</v>
      </c>
      <c r="BC56" s="101">
        <f t="shared" si="56"/>
        <v>297474117.27552164</v>
      </c>
      <c r="BD56" s="103"/>
      <c r="BE56" s="76"/>
      <c r="BF56" s="103"/>
      <c r="BG56" s="103"/>
      <c r="BH56" s="103"/>
      <c r="BI56" s="103"/>
      <c r="BJ56" s="103"/>
    </row>
    <row r="57" spans="3:62" s="9" customFormat="1">
      <c r="C57" s="47"/>
      <c r="D57" s="79" t="s">
        <v>140</v>
      </c>
      <c r="E57" s="80" t="s">
        <v>141</v>
      </c>
      <c r="F57" s="81" t="s">
        <v>60</v>
      </c>
      <c r="G57" s="93">
        <v>10247.890061757707</v>
      </c>
      <c r="H57" s="125">
        <v>0.69525213822348275</v>
      </c>
      <c r="I57" s="95">
        <v>7124.867477716225</v>
      </c>
      <c r="J57" s="96"/>
      <c r="K57" s="83">
        <f t="shared" si="1"/>
        <v>161.02627987473545</v>
      </c>
      <c r="L57" s="84">
        <f t="shared" si="2"/>
        <v>231.94527356290715</v>
      </c>
      <c r="M57" s="84">
        <f t="shared" si="3"/>
        <v>138.70751908034916</v>
      </c>
      <c r="N57" s="84">
        <f t="shared" si="4"/>
        <v>116.27606530611774</v>
      </c>
      <c r="O57" s="96">
        <f t="shared" si="31"/>
        <v>13767490.854445601</v>
      </c>
      <c r="P57" s="96">
        <f t="shared" si="32"/>
        <v>19830952.034620203</v>
      </c>
      <c r="Q57" s="96">
        <f t="shared" si="33"/>
        <v>11859272.299323391</v>
      </c>
      <c r="R57" s="96">
        <f t="shared" si="34"/>
        <v>9941418.6736363955</v>
      </c>
      <c r="S57" s="96">
        <v>1</v>
      </c>
      <c r="T57" s="96">
        <v>1</v>
      </c>
      <c r="U57" s="96">
        <v>1</v>
      </c>
      <c r="V57" s="85">
        <f t="shared" si="35"/>
        <v>0</v>
      </c>
      <c r="W57" s="85">
        <f t="shared" si="36"/>
        <v>0</v>
      </c>
      <c r="X57" s="85">
        <f t="shared" si="37"/>
        <v>0</v>
      </c>
      <c r="Y57" s="97"/>
      <c r="Z57" s="95">
        <f t="shared" si="38"/>
        <v>55399133.862025589</v>
      </c>
      <c r="AA57" s="96"/>
      <c r="AB57" s="98">
        <f t="shared" si="39"/>
        <v>9627095.9849410318</v>
      </c>
      <c r="AC57" s="96">
        <v>13</v>
      </c>
      <c r="AD57" s="41">
        <f t="shared" si="14"/>
        <v>845972.04065796093</v>
      </c>
      <c r="AE57" s="96">
        <f t="shared" si="40"/>
        <v>10997636.528553491</v>
      </c>
      <c r="AF57" s="95">
        <f t="shared" si="41"/>
        <v>20624732.513494521</v>
      </c>
      <c r="AG57" s="96"/>
      <c r="AH57" s="86">
        <f t="shared" si="42"/>
        <v>13.477934378917446</v>
      </c>
      <c r="AI57" s="96">
        <f t="shared" si="43"/>
        <v>0</v>
      </c>
      <c r="AJ57" s="88">
        <f t="shared" si="44"/>
        <v>120.60904549463476</v>
      </c>
      <c r="AK57" s="96">
        <f t="shared" si="45"/>
        <v>14831858.864190608</v>
      </c>
      <c r="AL57" s="95">
        <f t="shared" si="46"/>
        <v>14831858.864190608</v>
      </c>
      <c r="AM57" s="96"/>
      <c r="AN57" s="99">
        <v>0.68799117366075824</v>
      </c>
      <c r="AO57" s="96">
        <f t="shared" si="47"/>
        <v>24393821.915943515</v>
      </c>
      <c r="AP57" s="100"/>
      <c r="AQ57" s="95">
        <f t="shared" si="48"/>
        <v>79792955.777969107</v>
      </c>
      <c r="AS57" s="89">
        <v>39427200.000000007</v>
      </c>
      <c r="AT57" s="89">
        <v>48090596.770584382</v>
      </c>
      <c r="AU57" s="89">
        <v>52123590.825981215</v>
      </c>
      <c r="AV57" s="90">
        <f t="shared" si="49"/>
        <v>8.3862424802839994E-2</v>
      </c>
      <c r="AW57" s="90">
        <f t="shared" si="50"/>
        <v>0.24560142826944636</v>
      </c>
      <c r="AX57" s="90">
        <f t="shared" si="51"/>
        <v>5.6469003964779007E-3</v>
      </c>
      <c r="AY57" s="90">
        <f t="shared" si="52"/>
        <v>8.3890176105211182E-4</v>
      </c>
      <c r="AZ57" s="91">
        <f t="shared" si="53"/>
        <v>4.7371946870911797E-6</v>
      </c>
      <c r="BA57" s="90">
        <f t="shared" si="54"/>
        <v>1.2476094303561194E-3</v>
      </c>
      <c r="BB57" s="92">
        <f t="shared" si="55"/>
        <v>64410882.635859713</v>
      </c>
      <c r="BC57" s="101">
        <f t="shared" si="56"/>
        <v>103838082.63585973</v>
      </c>
      <c r="BD57" s="103"/>
      <c r="BE57" s="76"/>
      <c r="BF57" s="103"/>
      <c r="BG57" s="103"/>
      <c r="BH57" s="103"/>
      <c r="BI57" s="103"/>
      <c r="BJ57" s="103"/>
    </row>
    <row r="58" spans="3:62" s="9" customFormat="1">
      <c r="C58" s="49"/>
      <c r="D58" s="79" t="s">
        <v>142</v>
      </c>
      <c r="E58" s="80" t="s">
        <v>143</v>
      </c>
      <c r="F58" s="81" t="s">
        <v>60</v>
      </c>
      <c r="G58" s="93">
        <v>14249.115843041745</v>
      </c>
      <c r="H58" s="125">
        <v>0.66468873052106703</v>
      </c>
      <c r="I58" s="95">
        <v>9471.2267207590412</v>
      </c>
      <c r="J58" s="96"/>
      <c r="K58" s="83">
        <f t="shared" si="1"/>
        <v>161.02627987473545</v>
      </c>
      <c r="L58" s="84">
        <f t="shared" si="2"/>
        <v>231.94527356290715</v>
      </c>
      <c r="M58" s="84">
        <f t="shared" si="3"/>
        <v>138.70751908034916</v>
      </c>
      <c r="N58" s="84">
        <f t="shared" si="4"/>
        <v>116.27606530611774</v>
      </c>
      <c r="O58" s="96">
        <f t="shared" si="31"/>
        <v>18301396.856328219</v>
      </c>
      <c r="P58" s="96">
        <f t="shared" si="32"/>
        <v>26361675.272673264</v>
      </c>
      <c r="Q58" s="96">
        <f t="shared" si="33"/>
        <v>15764764.333007969</v>
      </c>
      <c r="R58" s="96">
        <f t="shared" si="34"/>
        <v>13215323.720544308</v>
      </c>
      <c r="S58" s="96">
        <v>1</v>
      </c>
      <c r="T58" s="96">
        <v>1</v>
      </c>
      <c r="U58" s="96">
        <v>1</v>
      </c>
      <c r="V58" s="85">
        <f t="shared" si="35"/>
        <v>0</v>
      </c>
      <c r="W58" s="85">
        <f t="shared" si="36"/>
        <v>0</v>
      </c>
      <c r="X58" s="85">
        <f t="shared" si="37"/>
        <v>0</v>
      </c>
      <c r="Y58" s="97"/>
      <c r="Z58" s="95">
        <f t="shared" si="38"/>
        <v>73643160.182553768</v>
      </c>
      <c r="AA58" s="96"/>
      <c r="AB58" s="98">
        <f t="shared" si="39"/>
        <v>9627095.9849410318</v>
      </c>
      <c r="AC58" s="96">
        <v>17</v>
      </c>
      <c r="AD58" s="41">
        <f t="shared" si="14"/>
        <v>845972.04065796093</v>
      </c>
      <c r="AE58" s="96">
        <f t="shared" si="40"/>
        <v>14381524.691185337</v>
      </c>
      <c r="AF58" s="95">
        <f t="shared" si="41"/>
        <v>24008620.676126368</v>
      </c>
      <c r="AG58" s="96"/>
      <c r="AH58" s="86">
        <f t="shared" si="42"/>
        <v>13.477934378917446</v>
      </c>
      <c r="AI58" s="96">
        <f t="shared" si="43"/>
        <v>0</v>
      </c>
      <c r="AJ58" s="88">
        <f t="shared" si="44"/>
        <v>120.60904549463476</v>
      </c>
      <c r="AK58" s="96">
        <f t="shared" si="45"/>
        <v>20622867.131660912</v>
      </c>
      <c r="AL58" s="95">
        <f t="shared" si="46"/>
        <v>20622867.131660912</v>
      </c>
      <c r="AM58" s="96"/>
      <c r="AN58" s="99">
        <v>0.66598145991950086</v>
      </c>
      <c r="AO58" s="96">
        <f t="shared" si="47"/>
        <v>29723743.40860958</v>
      </c>
      <c r="AP58" s="100"/>
      <c r="AQ58" s="95">
        <f t="shared" si="48"/>
        <v>103366903.59116335</v>
      </c>
      <c r="AS58" s="89">
        <v>51801300</v>
      </c>
      <c r="AT58" s="89">
        <v>63278183.990305811</v>
      </c>
      <c r="AU58" s="89">
        <v>69856057.874858022</v>
      </c>
      <c r="AV58" s="90">
        <f t="shared" si="49"/>
        <v>0.10395168555342767</v>
      </c>
      <c r="AW58" s="90">
        <f t="shared" si="50"/>
        <v>0.26569068902003407</v>
      </c>
      <c r="AX58" s="90">
        <f t="shared" si="51"/>
        <v>6.1087953263925E-3</v>
      </c>
      <c r="AY58" s="90">
        <f t="shared" si="52"/>
        <v>1.1242964853865373E-3</v>
      </c>
      <c r="AZ58" s="91">
        <f t="shared" si="53"/>
        <v>6.8680971154087927E-6</v>
      </c>
      <c r="BA58" s="90">
        <f t="shared" si="54"/>
        <v>1.8088137169315255E-3</v>
      </c>
      <c r="BB58" s="92">
        <f t="shared" si="55"/>
        <v>93384424.000509247</v>
      </c>
      <c r="BC58" s="101">
        <f t="shared" si="56"/>
        <v>145185724.00050926</v>
      </c>
      <c r="BD58" s="102"/>
      <c r="BE58" s="76"/>
      <c r="BF58" s="102"/>
      <c r="BG58" s="102"/>
      <c r="BH58" s="102"/>
      <c r="BI58" s="102"/>
      <c r="BJ58" s="102"/>
    </row>
    <row r="59" spans="3:62" s="9" customFormat="1">
      <c r="C59" s="49"/>
      <c r="D59" s="129" t="s">
        <v>144</v>
      </c>
      <c r="E59" s="80" t="s">
        <v>145</v>
      </c>
      <c r="F59" s="81" t="s">
        <v>60</v>
      </c>
      <c r="G59" s="93">
        <v>161117.84905675414</v>
      </c>
      <c r="H59" s="125">
        <v>0.59892089360004952</v>
      </c>
      <c r="I59" s="95">
        <v>96496.846131989092</v>
      </c>
      <c r="J59" s="96"/>
      <c r="K59" s="83">
        <f t="shared" si="1"/>
        <v>161.02627987473545</v>
      </c>
      <c r="L59" s="84">
        <f t="shared" si="2"/>
        <v>231.94527356290715</v>
      </c>
      <c r="M59" s="84">
        <f t="shared" si="3"/>
        <v>138.70751908034916</v>
      </c>
      <c r="N59" s="84">
        <f t="shared" si="4"/>
        <v>116.27606530611774</v>
      </c>
      <c r="O59" s="96">
        <f t="shared" si="31"/>
        <v>186462337.82734749</v>
      </c>
      <c r="P59" s="96">
        <f t="shared" si="32"/>
        <v>268583848.48850358</v>
      </c>
      <c r="Q59" s="96">
        <f t="shared" si="33"/>
        <v>160618057.51255673</v>
      </c>
      <c r="R59" s="96">
        <f t="shared" si="34"/>
        <v>134643282.99213073</v>
      </c>
      <c r="S59" s="96">
        <v>1</v>
      </c>
      <c r="T59" s="96">
        <v>1</v>
      </c>
      <c r="U59" s="96">
        <v>1</v>
      </c>
      <c r="V59" s="85">
        <f t="shared" si="35"/>
        <v>0</v>
      </c>
      <c r="W59" s="85">
        <f t="shared" si="36"/>
        <v>0</v>
      </c>
      <c r="X59" s="85">
        <f t="shared" si="37"/>
        <v>0</v>
      </c>
      <c r="Y59" s="97"/>
      <c r="Z59" s="95">
        <f t="shared" si="38"/>
        <v>750307526.82053852</v>
      </c>
      <c r="AA59" s="96"/>
      <c r="AB59" s="98">
        <f t="shared" si="39"/>
        <v>9627095.9849410318</v>
      </c>
      <c r="AC59" s="96">
        <v>72</v>
      </c>
      <c r="AD59" s="41">
        <f t="shared" si="14"/>
        <v>845972.04065796093</v>
      </c>
      <c r="AE59" s="96">
        <f t="shared" si="40"/>
        <v>60909986.927373186</v>
      </c>
      <c r="AF59" s="95">
        <f t="shared" si="41"/>
        <v>70537082.912314221</v>
      </c>
      <c r="AG59" s="96"/>
      <c r="AH59" s="86">
        <f t="shared" si="42"/>
        <v>13.477934378917446</v>
      </c>
      <c r="AI59" s="96">
        <f t="shared" si="43"/>
        <v>0</v>
      </c>
      <c r="AJ59" s="88">
        <f t="shared" si="44"/>
        <v>120.60904549463476</v>
      </c>
      <c r="AK59" s="96">
        <f t="shared" si="45"/>
        <v>233187239.84260505</v>
      </c>
      <c r="AL59" s="95">
        <f t="shared" si="46"/>
        <v>233187239.84260505</v>
      </c>
      <c r="AM59" s="96"/>
      <c r="AN59" s="99">
        <v>0.20936745830457215</v>
      </c>
      <c r="AO59" s="96">
        <f t="shared" si="47"/>
        <v>63589989.480474979</v>
      </c>
      <c r="AP59" s="100"/>
      <c r="AQ59" s="95">
        <f t="shared" si="48"/>
        <v>813897516.30101347</v>
      </c>
      <c r="AS59" s="89">
        <v>360029700</v>
      </c>
      <c r="AT59" s="89">
        <v>438086241.0171569</v>
      </c>
      <c r="AU59" s="89">
        <v>501918963.94687533</v>
      </c>
      <c r="AV59" s="90">
        <f t="shared" si="49"/>
        <v>0.14570812080632894</v>
      </c>
      <c r="AW59" s="90">
        <f t="shared" si="50"/>
        <v>0.3074471242729353</v>
      </c>
      <c r="AX59" s="90">
        <f t="shared" si="51"/>
        <v>7.0688647870897096E-3</v>
      </c>
      <c r="AY59" s="90">
        <f t="shared" si="52"/>
        <v>8.0781215585516743E-3</v>
      </c>
      <c r="AZ59" s="91">
        <f t="shared" si="53"/>
        <v>5.7103149031076175E-5</v>
      </c>
      <c r="BA59" s="90">
        <f t="shared" si="54"/>
        <v>1.503894856344761E-2</v>
      </c>
      <c r="BB59" s="92">
        <f t="shared" si="55"/>
        <v>776422434.23124492</v>
      </c>
      <c r="BC59" s="101">
        <f t="shared" si="56"/>
        <v>1136452134.231245</v>
      </c>
      <c r="BD59" s="102"/>
      <c r="BE59" s="76"/>
      <c r="BF59" s="102"/>
      <c r="BG59" s="102"/>
      <c r="BH59" s="102"/>
      <c r="BI59" s="102"/>
      <c r="BJ59" s="102"/>
    </row>
    <row r="60" spans="3:62" s="9" customFormat="1">
      <c r="C60" s="10"/>
      <c r="D60" s="79" t="s">
        <v>146</v>
      </c>
      <c r="E60" s="80" t="s">
        <v>147</v>
      </c>
      <c r="F60" s="81" t="s">
        <v>60</v>
      </c>
      <c r="G60" s="93">
        <v>23653</v>
      </c>
      <c r="H60" s="125">
        <v>0.69123900652307235</v>
      </c>
      <c r="I60" s="95">
        <v>16349.876221290231</v>
      </c>
      <c r="J60" s="96"/>
      <c r="K60" s="83">
        <f t="shared" si="1"/>
        <v>161.02627987473545</v>
      </c>
      <c r="L60" s="84">
        <f t="shared" si="2"/>
        <v>231.94527356290715</v>
      </c>
      <c r="M60" s="84">
        <f t="shared" si="3"/>
        <v>138.70751908034916</v>
      </c>
      <c r="N60" s="84">
        <f t="shared" si="4"/>
        <v>116.27606530611774</v>
      </c>
      <c r="O60" s="96">
        <f t="shared" si="31"/>
        <v>31593116.931921154</v>
      </c>
      <c r="P60" s="96">
        <f t="shared" si="32"/>
        <v>45507318.154402003</v>
      </c>
      <c r="Q60" s="96">
        <f t="shared" si="33"/>
        <v>27214209.215111542</v>
      </c>
      <c r="R60" s="96">
        <f t="shared" si="34"/>
        <v>22813191.303044215</v>
      </c>
      <c r="S60" s="96">
        <v>1</v>
      </c>
      <c r="T60" s="96">
        <v>1</v>
      </c>
      <c r="U60" s="96">
        <v>1</v>
      </c>
      <c r="V60" s="85">
        <f t="shared" si="35"/>
        <v>0</v>
      </c>
      <c r="W60" s="85">
        <f t="shared" si="36"/>
        <v>0</v>
      </c>
      <c r="X60" s="85">
        <f t="shared" si="37"/>
        <v>0</v>
      </c>
      <c r="Y60" s="97"/>
      <c r="Z60" s="95">
        <f t="shared" si="38"/>
        <v>127127835.60447891</v>
      </c>
      <c r="AA60" s="96"/>
      <c r="AB60" s="98">
        <f t="shared" si="39"/>
        <v>9627095.9849410318</v>
      </c>
      <c r="AC60" s="96">
        <v>24</v>
      </c>
      <c r="AD60" s="41">
        <f t="shared" si="14"/>
        <v>845972.04065796093</v>
      </c>
      <c r="AE60" s="96">
        <f t="shared" si="40"/>
        <v>20303328.975791063</v>
      </c>
      <c r="AF60" s="95">
        <f t="shared" si="41"/>
        <v>29930424.960732095</v>
      </c>
      <c r="AG60" s="96"/>
      <c r="AH60" s="86">
        <f t="shared" si="42"/>
        <v>13.477934378917446</v>
      </c>
      <c r="AI60" s="96">
        <f t="shared" si="43"/>
        <v>0</v>
      </c>
      <c r="AJ60" s="88">
        <f t="shared" si="44"/>
        <v>120.60904549463476</v>
      </c>
      <c r="AK60" s="96">
        <f t="shared" si="45"/>
        <v>34233189.037015148</v>
      </c>
      <c r="AL60" s="95">
        <f t="shared" si="46"/>
        <v>34233189.037015148</v>
      </c>
      <c r="AM60" s="96"/>
      <c r="AN60" s="99">
        <v>0.61829361184083931</v>
      </c>
      <c r="AO60" s="96">
        <f t="shared" si="47"/>
        <v>39671952.64742858</v>
      </c>
      <c r="AP60" s="100"/>
      <c r="AQ60" s="95">
        <f t="shared" si="48"/>
        <v>166799788.2519075</v>
      </c>
      <c r="AS60" s="89">
        <v>87510600</v>
      </c>
      <c r="AT60" s="89">
        <v>105953264.1629528</v>
      </c>
      <c r="AU60" s="89">
        <v>115482186.64061345</v>
      </c>
      <c r="AV60" s="90">
        <f t="shared" si="49"/>
        <v>8.9935147849767721E-2</v>
      </c>
      <c r="AW60" s="90">
        <f t="shared" si="50"/>
        <v>0.25167415131637411</v>
      </c>
      <c r="AX60" s="90">
        <f t="shared" si="51"/>
        <v>5.7865252448471667E-3</v>
      </c>
      <c r="AY60" s="90">
        <f t="shared" si="52"/>
        <v>1.8586250142741498E-3</v>
      </c>
      <c r="AZ60" s="91">
        <f t="shared" si="53"/>
        <v>1.0754980565801793E-5</v>
      </c>
      <c r="BA60" s="90">
        <f t="shared" si="54"/>
        <v>2.8324812602182263E-3</v>
      </c>
      <c r="BB60" s="92">
        <f t="shared" si="55"/>
        <v>146233760.00621566</v>
      </c>
      <c r="BC60" s="101">
        <f t="shared" si="56"/>
        <v>233744360.00621566</v>
      </c>
      <c r="BD60" s="102"/>
      <c r="BE60" s="76"/>
      <c r="BF60" s="102"/>
      <c r="BG60" s="102"/>
      <c r="BH60" s="102"/>
      <c r="BI60" s="102"/>
      <c r="BJ60" s="102"/>
    </row>
    <row r="61" spans="3:62" s="10" customFormat="1">
      <c r="C61" s="49"/>
      <c r="D61" s="104" t="s">
        <v>148</v>
      </c>
      <c r="E61" s="105" t="s">
        <v>149</v>
      </c>
      <c r="F61" s="52" t="s">
        <v>74</v>
      </c>
      <c r="G61" s="106">
        <v>233017.49811051076</v>
      </c>
      <c r="H61" s="107">
        <v>0</v>
      </c>
      <c r="I61" s="108">
        <v>0</v>
      </c>
      <c r="J61" s="107"/>
      <c r="K61" s="57">
        <f t="shared" si="1"/>
        <v>161.02627987473545</v>
      </c>
      <c r="L61" s="58">
        <f t="shared" si="2"/>
        <v>231.94527356290715</v>
      </c>
      <c r="M61" s="58">
        <f t="shared" si="3"/>
        <v>138.70751908034916</v>
      </c>
      <c r="N61" s="58">
        <f t="shared" si="4"/>
        <v>116.27606530611774</v>
      </c>
      <c r="O61" s="107">
        <f t="shared" si="31"/>
        <v>0</v>
      </c>
      <c r="P61" s="107">
        <f t="shared" si="32"/>
        <v>0</v>
      </c>
      <c r="Q61" s="107">
        <f t="shared" si="33"/>
        <v>0</v>
      </c>
      <c r="R61" s="107">
        <f t="shared" si="34"/>
        <v>0</v>
      </c>
      <c r="S61" s="107">
        <v>0</v>
      </c>
      <c r="T61" s="107">
        <v>0</v>
      </c>
      <c r="U61" s="107">
        <v>0</v>
      </c>
      <c r="V61" s="85">
        <f t="shared" si="35"/>
        <v>0</v>
      </c>
      <c r="W61" s="85">
        <f t="shared" si="36"/>
        <v>0</v>
      </c>
      <c r="X61" s="85">
        <f t="shared" si="37"/>
        <v>0</v>
      </c>
      <c r="Y61" s="109"/>
      <c r="Z61" s="108">
        <f t="shared" si="38"/>
        <v>0</v>
      </c>
      <c r="AA61" s="107"/>
      <c r="AB61" s="110">
        <f t="shared" si="39"/>
        <v>9627095.9849410318</v>
      </c>
      <c r="AC61" s="107">
        <v>39</v>
      </c>
      <c r="AD61" s="62">
        <f t="shared" si="14"/>
        <v>845972.04065796093</v>
      </c>
      <c r="AE61" s="107">
        <f t="shared" si="40"/>
        <v>32992909.585660476</v>
      </c>
      <c r="AF61" s="108">
        <f t="shared" si="41"/>
        <v>42620005.570601508</v>
      </c>
      <c r="AG61" s="107"/>
      <c r="AH61" s="64">
        <f t="shared" si="42"/>
        <v>13.477934378917446</v>
      </c>
      <c r="AI61" s="107">
        <f t="shared" si="43"/>
        <v>37687134.584075809</v>
      </c>
      <c r="AJ61" s="66">
        <f t="shared" si="44"/>
        <v>120.60904549463476</v>
      </c>
      <c r="AK61" s="107">
        <f t="shared" si="45"/>
        <v>0</v>
      </c>
      <c r="AL61" s="108">
        <f t="shared" si="46"/>
        <v>37687134.584075809</v>
      </c>
      <c r="AM61" s="107"/>
      <c r="AN61" s="111">
        <v>0.60128973734737368</v>
      </c>
      <c r="AO61" s="107">
        <f t="shared" si="47"/>
        <v>48287859.210724652</v>
      </c>
      <c r="AP61" s="112"/>
      <c r="AQ61" s="108">
        <f t="shared" si="48"/>
        <v>48287859.210724652</v>
      </c>
      <c r="AS61" s="71">
        <v>28171800</v>
      </c>
      <c r="AT61" s="71">
        <v>35016222.532651074</v>
      </c>
      <c r="AU61" s="71">
        <v>37423347.804150075</v>
      </c>
      <c r="AV61" s="72">
        <f t="shared" si="49"/>
        <v>6.874314524516352E-2</v>
      </c>
      <c r="AW61" s="72">
        <f t="shared" si="50"/>
        <v>0.23048214871176992</v>
      </c>
      <c r="AX61" s="72">
        <f t="shared" si="51"/>
        <v>5.2992759289400438E-3</v>
      </c>
      <c r="AY61" s="72">
        <f t="shared" si="52"/>
        <v>6.0230908653588879E-4</v>
      </c>
      <c r="AZ61" s="73">
        <f t="shared" si="53"/>
        <v>3.1918020440615012E-6</v>
      </c>
      <c r="BA61" s="72">
        <f t="shared" si="54"/>
        <v>8.4060769992255562E-4</v>
      </c>
      <c r="BB61" s="74">
        <f t="shared" si="55"/>
        <v>43398424.687329181</v>
      </c>
      <c r="BC61" s="113">
        <f t="shared" si="56"/>
        <v>71570224.687329173</v>
      </c>
      <c r="BD61" s="102"/>
      <c r="BE61" s="76"/>
      <c r="BF61" s="102"/>
      <c r="BG61" s="102"/>
      <c r="BH61" s="102"/>
      <c r="BI61" s="102"/>
      <c r="BJ61" s="102"/>
    </row>
    <row r="62" spans="3:62" s="9" customFormat="1">
      <c r="C62" s="49"/>
      <c r="D62" s="79" t="s">
        <v>150</v>
      </c>
      <c r="E62" s="80" t="s">
        <v>151</v>
      </c>
      <c r="F62" s="81" t="s">
        <v>60</v>
      </c>
      <c r="G62" s="93">
        <v>39271.74309402053</v>
      </c>
      <c r="H62" s="125">
        <v>0.71345287342840225</v>
      </c>
      <c r="I62" s="95">
        <v>28018.537954970958</v>
      </c>
      <c r="J62" s="96"/>
      <c r="K62" s="83">
        <f t="shared" si="1"/>
        <v>161.02627987473545</v>
      </c>
      <c r="L62" s="84">
        <f t="shared" si="2"/>
        <v>231.94527356290715</v>
      </c>
      <c r="M62" s="84">
        <f t="shared" si="3"/>
        <v>138.70751908034916</v>
      </c>
      <c r="N62" s="84">
        <f t="shared" si="4"/>
        <v>116.27606530611774</v>
      </c>
      <c r="O62" s="96">
        <f t="shared" si="31"/>
        <v>54140651.213016614</v>
      </c>
      <c r="P62" s="96">
        <f t="shared" si="32"/>
        <v>77985209.409581229</v>
      </c>
      <c r="Q62" s="96">
        <f t="shared" si="33"/>
        <v>46636582.655911461</v>
      </c>
      <c r="R62" s="96">
        <f t="shared" si="34"/>
        <v>39094624.188409701</v>
      </c>
      <c r="S62" s="96">
        <v>1</v>
      </c>
      <c r="T62" s="96">
        <v>1</v>
      </c>
      <c r="U62" s="96">
        <v>1</v>
      </c>
      <c r="V62" s="85">
        <f t="shared" si="35"/>
        <v>0</v>
      </c>
      <c r="W62" s="85">
        <f t="shared" si="36"/>
        <v>0</v>
      </c>
      <c r="X62" s="85">
        <f t="shared" si="37"/>
        <v>0</v>
      </c>
      <c r="Y62" s="97"/>
      <c r="Z62" s="95">
        <f t="shared" si="38"/>
        <v>217857067.466919</v>
      </c>
      <c r="AA62" s="96"/>
      <c r="AB62" s="98">
        <f t="shared" si="39"/>
        <v>9627095.9849410318</v>
      </c>
      <c r="AC62" s="96">
        <v>33</v>
      </c>
      <c r="AD62" s="41">
        <f t="shared" si="14"/>
        <v>845972.04065796093</v>
      </c>
      <c r="AE62" s="96">
        <f t="shared" si="40"/>
        <v>27917077.34171271</v>
      </c>
      <c r="AF62" s="95">
        <f t="shared" si="41"/>
        <v>37544173.326653741</v>
      </c>
      <c r="AG62" s="96"/>
      <c r="AH62" s="86">
        <f t="shared" si="42"/>
        <v>13.477934378917446</v>
      </c>
      <c r="AI62" s="96">
        <f t="shared" si="43"/>
        <v>0</v>
      </c>
      <c r="AJ62" s="88">
        <f t="shared" si="44"/>
        <v>120.60904549463476</v>
      </c>
      <c r="AK62" s="96">
        <f t="shared" si="45"/>
        <v>56838329.393763967</v>
      </c>
      <c r="AL62" s="95">
        <f t="shared" si="46"/>
        <v>56838329.393763967</v>
      </c>
      <c r="AM62" s="96"/>
      <c r="AN62" s="99">
        <v>0.61614505447437096</v>
      </c>
      <c r="AO62" s="96">
        <f t="shared" si="47"/>
        <v>58153312.280099235</v>
      </c>
      <c r="AP62" s="100"/>
      <c r="AQ62" s="95">
        <f t="shared" si="48"/>
        <v>276010379.74701822</v>
      </c>
      <c r="AS62" s="89">
        <v>142479900</v>
      </c>
      <c r="AT62" s="89">
        <v>174854159.0372481</v>
      </c>
      <c r="AU62" s="89">
        <v>183185362.91010502</v>
      </c>
      <c r="AV62" s="90">
        <f t="shared" si="49"/>
        <v>4.7646586839734079E-2</v>
      </c>
      <c r="AW62" s="90">
        <f t="shared" si="50"/>
        <v>0.20938559030634046</v>
      </c>
      <c r="AX62" s="90">
        <f t="shared" si="51"/>
        <v>4.8142210786350104E-3</v>
      </c>
      <c r="AY62" s="90">
        <f t="shared" si="52"/>
        <v>2.9482720033105936E-3</v>
      </c>
      <c r="AZ62" s="91">
        <f t="shared" si="53"/>
        <v>1.419363322388733E-5</v>
      </c>
      <c r="BA62" s="90">
        <f t="shared" si="54"/>
        <v>3.7381006757843905E-3</v>
      </c>
      <c r="BB62" s="92">
        <f t="shared" si="55"/>
        <v>192988573.22699884</v>
      </c>
      <c r="BC62" s="101">
        <f t="shared" si="56"/>
        <v>335468473.22699881</v>
      </c>
      <c r="BD62" s="102"/>
      <c r="BE62" s="76"/>
      <c r="BF62" s="102"/>
      <c r="BG62" s="102"/>
      <c r="BH62" s="102"/>
      <c r="BI62" s="102"/>
      <c r="BJ62" s="102"/>
    </row>
    <row r="63" spans="3:62" s="9" customFormat="1">
      <c r="C63" s="47"/>
      <c r="D63" s="79" t="s">
        <v>152</v>
      </c>
      <c r="E63" s="80" t="s">
        <v>153</v>
      </c>
      <c r="F63" s="81" t="s">
        <v>60</v>
      </c>
      <c r="G63" s="93">
        <v>52940.468765223181</v>
      </c>
      <c r="H63" s="125">
        <v>0.57878442398569652</v>
      </c>
      <c r="I63" s="95">
        <v>30641.118719812457</v>
      </c>
      <c r="J63" s="96"/>
      <c r="K63" s="83">
        <f t="shared" si="1"/>
        <v>161.02627987473545</v>
      </c>
      <c r="L63" s="84">
        <f t="shared" si="2"/>
        <v>231.94527356290715</v>
      </c>
      <c r="M63" s="84">
        <f t="shared" si="3"/>
        <v>138.70751908034916</v>
      </c>
      <c r="N63" s="84">
        <f t="shared" si="4"/>
        <v>116.27606530611774</v>
      </c>
      <c r="O63" s="96">
        <f t="shared" si="31"/>
        <v>59208304.303818196</v>
      </c>
      <c r="P63" s="96">
        <f t="shared" si="32"/>
        <v>85284751.964884996</v>
      </c>
      <c r="Q63" s="96">
        <f t="shared" si="33"/>
        <v>51001842.71365957</v>
      </c>
      <c r="R63" s="96">
        <f t="shared" si="34"/>
        <v>42753944.655809045</v>
      </c>
      <c r="S63" s="96">
        <v>1</v>
      </c>
      <c r="T63" s="96">
        <v>1</v>
      </c>
      <c r="U63" s="96">
        <v>1</v>
      </c>
      <c r="V63" s="85">
        <f t="shared" si="35"/>
        <v>0</v>
      </c>
      <c r="W63" s="85">
        <f t="shared" si="36"/>
        <v>0</v>
      </c>
      <c r="X63" s="85">
        <f t="shared" si="37"/>
        <v>0</v>
      </c>
      <c r="Y63" s="97"/>
      <c r="Z63" s="95">
        <f t="shared" si="38"/>
        <v>238248843.63817179</v>
      </c>
      <c r="AA63" s="96"/>
      <c r="AB63" s="98">
        <f t="shared" si="39"/>
        <v>9627095.9849410318</v>
      </c>
      <c r="AC63" s="96">
        <v>40</v>
      </c>
      <c r="AD63" s="41">
        <f t="shared" si="14"/>
        <v>845972.04065796093</v>
      </c>
      <c r="AE63" s="96">
        <f t="shared" si="40"/>
        <v>33838881.62631844</v>
      </c>
      <c r="AF63" s="95">
        <f t="shared" si="41"/>
        <v>43465977.611259475</v>
      </c>
      <c r="AG63" s="96"/>
      <c r="AH63" s="86">
        <f t="shared" si="42"/>
        <v>13.477934378917446</v>
      </c>
      <c r="AI63" s="96">
        <f t="shared" si="43"/>
        <v>0</v>
      </c>
      <c r="AJ63" s="88">
        <f t="shared" si="44"/>
        <v>120.60904549463476</v>
      </c>
      <c r="AK63" s="96">
        <f t="shared" si="45"/>
        <v>76621192.86974512</v>
      </c>
      <c r="AL63" s="95">
        <f t="shared" si="46"/>
        <v>76621192.86974512</v>
      </c>
      <c r="AM63" s="96"/>
      <c r="AN63" s="99">
        <v>0.2625298683998627</v>
      </c>
      <c r="AO63" s="96">
        <f t="shared" si="47"/>
        <v>31526469.062890012</v>
      </c>
      <c r="AP63" s="100"/>
      <c r="AQ63" s="95">
        <f t="shared" si="48"/>
        <v>269775312.70106179</v>
      </c>
      <c r="AS63" s="89">
        <v>123068700</v>
      </c>
      <c r="AT63" s="89">
        <v>151953754.19897792</v>
      </c>
      <c r="AU63" s="89">
        <v>163326910.80326021</v>
      </c>
      <c r="AV63" s="90">
        <f t="shared" si="49"/>
        <v>7.4846170561798389E-2</v>
      </c>
      <c r="AW63" s="90">
        <f t="shared" si="50"/>
        <v>0.23658517402840479</v>
      </c>
      <c r="AX63" s="90">
        <f t="shared" si="51"/>
        <v>5.439597491086706E-3</v>
      </c>
      <c r="AY63" s="90">
        <f t="shared" si="52"/>
        <v>2.6286606684004657E-3</v>
      </c>
      <c r="AZ63" s="91">
        <f t="shared" si="53"/>
        <v>1.4298855976749477E-5</v>
      </c>
      <c r="BA63" s="90">
        <f t="shared" si="54"/>
        <v>3.7658126250349829E-3</v>
      </c>
      <c r="BB63" s="92">
        <f t="shared" si="55"/>
        <v>194419270.26034951</v>
      </c>
      <c r="BC63" s="101">
        <f t="shared" si="56"/>
        <v>317487970.26034951</v>
      </c>
      <c r="BD63" s="103"/>
      <c r="BE63" s="76"/>
      <c r="BF63" s="103"/>
      <c r="BG63" s="103"/>
      <c r="BH63" s="103"/>
      <c r="BI63" s="103"/>
      <c r="BJ63" s="103"/>
    </row>
    <row r="64" spans="3:62" s="9" customFormat="1">
      <c r="C64" s="47"/>
      <c r="D64" s="79" t="s">
        <v>154</v>
      </c>
      <c r="E64" s="80" t="s">
        <v>155</v>
      </c>
      <c r="F64" s="81" t="s">
        <v>60</v>
      </c>
      <c r="G64" s="93">
        <v>21705.044149349807</v>
      </c>
      <c r="H64" s="125">
        <v>0.66218256046654611</v>
      </c>
      <c r="I64" s="95">
        <v>14372.701709855881</v>
      </c>
      <c r="J64" s="96"/>
      <c r="K64" s="83">
        <f t="shared" si="1"/>
        <v>161.02627987473545</v>
      </c>
      <c r="L64" s="84">
        <f t="shared" si="2"/>
        <v>231.94527356290715</v>
      </c>
      <c r="M64" s="84">
        <f t="shared" si="3"/>
        <v>138.70751908034916</v>
      </c>
      <c r="N64" s="84">
        <f t="shared" si="4"/>
        <v>116.27606530611774</v>
      </c>
      <c r="O64" s="96">
        <f t="shared" si="31"/>
        <v>27772592.2570481</v>
      </c>
      <c r="P64" s="96">
        <f t="shared" si="32"/>
        <v>40004162.75916703</v>
      </c>
      <c r="Q64" s="96">
        <f t="shared" si="33"/>
        <v>23923221.55987202</v>
      </c>
      <c r="R64" s="96">
        <f t="shared" si="34"/>
        <v>20054414.431686632</v>
      </c>
      <c r="S64" s="96">
        <v>1</v>
      </c>
      <c r="T64" s="96">
        <v>1</v>
      </c>
      <c r="U64" s="96">
        <v>1</v>
      </c>
      <c r="V64" s="85">
        <f t="shared" si="35"/>
        <v>0</v>
      </c>
      <c r="W64" s="85">
        <f t="shared" si="36"/>
        <v>0</v>
      </c>
      <c r="X64" s="85">
        <f t="shared" si="37"/>
        <v>0</v>
      </c>
      <c r="Y64" s="97"/>
      <c r="Z64" s="95">
        <f t="shared" si="38"/>
        <v>111754391.00777379</v>
      </c>
      <c r="AA64" s="96"/>
      <c r="AB64" s="98">
        <f t="shared" si="39"/>
        <v>9627095.9849410318</v>
      </c>
      <c r="AC64" s="96">
        <v>18</v>
      </c>
      <c r="AD64" s="41">
        <f t="shared" si="14"/>
        <v>845972.04065796093</v>
      </c>
      <c r="AE64" s="96">
        <f t="shared" si="40"/>
        <v>15227496.731843296</v>
      </c>
      <c r="AF64" s="95">
        <f t="shared" si="41"/>
        <v>24854592.716784328</v>
      </c>
      <c r="AG64" s="96"/>
      <c r="AH64" s="86">
        <f t="shared" si="42"/>
        <v>13.477934378917446</v>
      </c>
      <c r="AI64" s="96">
        <f t="shared" si="43"/>
        <v>0</v>
      </c>
      <c r="AJ64" s="88">
        <f t="shared" si="44"/>
        <v>120.60904549463476</v>
      </c>
      <c r="AK64" s="96">
        <f t="shared" si="45"/>
        <v>31413895.887263842</v>
      </c>
      <c r="AL64" s="95">
        <f t="shared" si="46"/>
        <v>31413895.887263842</v>
      </c>
      <c r="AM64" s="96"/>
      <c r="AN64" s="99">
        <v>0.56192524928966381</v>
      </c>
      <c r="AO64" s="96">
        <f t="shared" si="47"/>
        <v>31618684.485982373</v>
      </c>
      <c r="AP64" s="100"/>
      <c r="AQ64" s="95">
        <f t="shared" si="48"/>
        <v>143373075.49375618</v>
      </c>
      <c r="AS64" s="89">
        <v>73625400.000000015</v>
      </c>
      <c r="AT64" s="89">
        <v>91189506.199831277</v>
      </c>
      <c r="AU64" s="89">
        <v>92174725.056943521</v>
      </c>
      <c r="AV64" s="90">
        <f t="shared" si="49"/>
        <v>1.0804081502023383E-2</v>
      </c>
      <c r="AW64" s="90">
        <f t="shared" si="50"/>
        <v>0.17254308496862977</v>
      </c>
      <c r="AX64" s="90">
        <f t="shared" si="51"/>
        <v>3.9671333419524979E-3</v>
      </c>
      <c r="AY64" s="90">
        <f t="shared" si="52"/>
        <v>1.4835036870909689E-3</v>
      </c>
      <c r="AZ64" s="91">
        <f t="shared" si="53"/>
        <v>5.8852569399680485E-6</v>
      </c>
      <c r="BA64" s="90">
        <f t="shared" si="54"/>
        <v>1.5499683976217401E-3</v>
      </c>
      <c r="BB64" s="92">
        <f t="shared" si="55"/>
        <v>80020902.471062958</v>
      </c>
      <c r="BC64" s="101">
        <f t="shared" si="56"/>
        <v>153646302.47106296</v>
      </c>
      <c r="BD64" s="103"/>
      <c r="BE64" s="76"/>
      <c r="BF64" s="103"/>
      <c r="BG64" s="103"/>
      <c r="BH64" s="103"/>
      <c r="BI64" s="103"/>
      <c r="BJ64" s="103"/>
    </row>
    <row r="65" spans="3:62" s="9" customFormat="1">
      <c r="C65" s="47"/>
      <c r="D65" s="79" t="s">
        <v>156</v>
      </c>
      <c r="E65" s="80" t="s">
        <v>157</v>
      </c>
      <c r="F65" s="81" t="s">
        <v>60</v>
      </c>
      <c r="G65" s="93">
        <v>119248.63949700899</v>
      </c>
      <c r="H65" s="125">
        <v>0.74254760635487727</v>
      </c>
      <c r="I65" s="95">
        <v>88547.791819579696</v>
      </c>
      <c r="J65" s="96"/>
      <c r="K65" s="83">
        <f t="shared" si="1"/>
        <v>161.02627987473545</v>
      </c>
      <c r="L65" s="84">
        <f t="shared" si="2"/>
        <v>231.94527356290715</v>
      </c>
      <c r="M65" s="84">
        <f t="shared" si="3"/>
        <v>138.70751908034916</v>
      </c>
      <c r="N65" s="84">
        <f t="shared" si="4"/>
        <v>116.27606530611774</v>
      </c>
      <c r="O65" s="96">
        <f t="shared" si="31"/>
        <v>171102258.0939534</v>
      </c>
      <c r="P65" s="96">
        <f t="shared" si="32"/>
        <v>246458901.56380516</v>
      </c>
      <c r="Q65" s="96">
        <f t="shared" si="33"/>
        <v>147386934.28004563</v>
      </c>
      <c r="R65" s="96">
        <f t="shared" si="34"/>
        <v>123551865.89191161</v>
      </c>
      <c r="S65" s="96">
        <v>1</v>
      </c>
      <c r="T65" s="96">
        <v>1</v>
      </c>
      <c r="U65" s="96">
        <v>1</v>
      </c>
      <c r="V65" s="85">
        <f t="shared" si="35"/>
        <v>0</v>
      </c>
      <c r="W65" s="85">
        <f t="shared" si="36"/>
        <v>0</v>
      </c>
      <c r="X65" s="85">
        <f t="shared" si="37"/>
        <v>0</v>
      </c>
      <c r="Y65" s="97"/>
      <c r="Z65" s="95">
        <f t="shared" si="38"/>
        <v>688499959.82971585</v>
      </c>
      <c r="AA65" s="96"/>
      <c r="AB65" s="98">
        <f t="shared" si="39"/>
        <v>9627095.9849410318</v>
      </c>
      <c r="AC65" s="96">
        <v>70</v>
      </c>
      <c r="AD65" s="41">
        <f t="shared" si="14"/>
        <v>845972.04065796093</v>
      </c>
      <c r="AE65" s="96">
        <f t="shared" si="40"/>
        <v>59218042.846057266</v>
      </c>
      <c r="AF65" s="95">
        <f t="shared" si="41"/>
        <v>68845138.830998302</v>
      </c>
      <c r="AG65" s="96"/>
      <c r="AH65" s="86">
        <f t="shared" si="42"/>
        <v>13.477934378917446</v>
      </c>
      <c r="AI65" s="96">
        <f t="shared" si="43"/>
        <v>0</v>
      </c>
      <c r="AJ65" s="88">
        <f t="shared" si="44"/>
        <v>120.60904549463476</v>
      </c>
      <c r="AK65" s="96">
        <f t="shared" si="45"/>
        <v>172589575.03521669</v>
      </c>
      <c r="AL65" s="95">
        <f t="shared" si="46"/>
        <v>172589575.03521669</v>
      </c>
      <c r="AM65" s="96"/>
      <c r="AN65" s="99">
        <v>0.85910146048893088</v>
      </c>
      <c r="AO65" s="96">
        <f t="shared" si="47"/>
        <v>207416915.29519242</v>
      </c>
      <c r="AP65" s="100"/>
      <c r="AQ65" s="95">
        <f t="shared" si="48"/>
        <v>895916875.12490821</v>
      </c>
      <c r="AS65" s="89">
        <v>473669100.00000006</v>
      </c>
      <c r="AT65" s="89">
        <v>586111062.92477536</v>
      </c>
      <c r="AU65" s="89">
        <v>591737587.66809988</v>
      </c>
      <c r="AV65" s="90">
        <f t="shared" si="49"/>
        <v>9.5997586451403612E-3</v>
      </c>
      <c r="AW65" s="90">
        <f t="shared" si="50"/>
        <v>0.17133876211174676</v>
      </c>
      <c r="AX65" s="90">
        <f t="shared" si="51"/>
        <v>3.9394433921588869E-3</v>
      </c>
      <c r="AY65" s="90">
        <f t="shared" si="52"/>
        <v>9.5237050346895901E-3</v>
      </c>
      <c r="AZ65" s="91">
        <f t="shared" si="53"/>
        <v>3.7518096867778226E-5</v>
      </c>
      <c r="BA65" s="90">
        <f t="shared" si="54"/>
        <v>9.880938942367256E-3</v>
      </c>
      <c r="BB65" s="92">
        <f t="shared" si="55"/>
        <v>510127595.27414507</v>
      </c>
      <c r="BC65" s="101">
        <f t="shared" si="56"/>
        <v>983796695.27414513</v>
      </c>
      <c r="BD65" s="103"/>
      <c r="BE65" s="76"/>
      <c r="BF65" s="103"/>
      <c r="BG65" s="103"/>
      <c r="BH65" s="103"/>
      <c r="BI65" s="103"/>
      <c r="BJ65" s="103"/>
    </row>
    <row r="66" spans="3:62" s="9" customFormat="1">
      <c r="C66" s="47"/>
      <c r="D66" s="79" t="s">
        <v>158</v>
      </c>
      <c r="E66" s="80" t="s">
        <v>159</v>
      </c>
      <c r="F66" s="81" t="s">
        <v>60</v>
      </c>
      <c r="G66" s="93">
        <v>15609.305188568376</v>
      </c>
      <c r="H66" s="125">
        <v>0.6629353469133864</v>
      </c>
      <c r="I66" s="95">
        <v>10347.960150260498</v>
      </c>
      <c r="J66" s="96"/>
      <c r="K66" s="83">
        <f t="shared" si="1"/>
        <v>161.02627987473545</v>
      </c>
      <c r="L66" s="84">
        <f t="shared" si="2"/>
        <v>231.94527356290715</v>
      </c>
      <c r="M66" s="84">
        <f t="shared" si="3"/>
        <v>138.70751908034916</v>
      </c>
      <c r="N66" s="84">
        <f t="shared" si="4"/>
        <v>116.27606530611774</v>
      </c>
      <c r="O66" s="96">
        <f t="shared" si="31"/>
        <v>19995522.327461477</v>
      </c>
      <c r="P66" s="96">
        <f t="shared" si="32"/>
        <v>28801925.374442797</v>
      </c>
      <c r="Q66" s="96">
        <f t="shared" si="33"/>
        <v>17224078.559819411</v>
      </c>
      <c r="R66" s="96">
        <f t="shared" si="34"/>
        <v>14438641.082601523</v>
      </c>
      <c r="S66" s="96">
        <v>1</v>
      </c>
      <c r="T66" s="96">
        <v>1</v>
      </c>
      <c r="U66" s="96">
        <v>1</v>
      </c>
      <c r="V66" s="85">
        <f t="shared" si="35"/>
        <v>0</v>
      </c>
      <c r="W66" s="85">
        <f t="shared" si="36"/>
        <v>0</v>
      </c>
      <c r="X66" s="85">
        <f t="shared" si="37"/>
        <v>0</v>
      </c>
      <c r="Y66" s="97"/>
      <c r="Z66" s="95">
        <f t="shared" si="38"/>
        <v>80460167.3443252</v>
      </c>
      <c r="AA66" s="96"/>
      <c r="AB66" s="98">
        <f t="shared" si="39"/>
        <v>9627095.9849410318</v>
      </c>
      <c r="AC66" s="96">
        <v>16</v>
      </c>
      <c r="AD66" s="41">
        <f t="shared" si="14"/>
        <v>845972.04065796093</v>
      </c>
      <c r="AE66" s="96">
        <f t="shared" si="40"/>
        <v>13535552.650527375</v>
      </c>
      <c r="AF66" s="95">
        <f t="shared" si="41"/>
        <v>23162648.635468408</v>
      </c>
      <c r="AG66" s="96"/>
      <c r="AH66" s="86">
        <f t="shared" si="42"/>
        <v>13.477934378917446</v>
      </c>
      <c r="AI66" s="96">
        <f t="shared" si="43"/>
        <v>0</v>
      </c>
      <c r="AJ66" s="88">
        <f t="shared" si="44"/>
        <v>120.60904549463476</v>
      </c>
      <c r="AK66" s="96">
        <f t="shared" si="45"/>
        <v>22591480.795532178</v>
      </c>
      <c r="AL66" s="95">
        <f t="shared" si="46"/>
        <v>22591480.795532178</v>
      </c>
      <c r="AM66" s="96"/>
      <c r="AN66" s="99">
        <v>0.59730659093083727</v>
      </c>
      <c r="AO66" s="96">
        <f t="shared" si="47"/>
        <v>27329243.071439251</v>
      </c>
      <c r="AP66" s="100"/>
      <c r="AQ66" s="95">
        <f t="shared" si="48"/>
        <v>107789410.41576445</v>
      </c>
      <c r="AS66" s="89">
        <v>55118700.000000007</v>
      </c>
      <c r="AT66" s="89">
        <v>67772735.60055986</v>
      </c>
      <c r="AU66" s="89">
        <v>71144909.182339609</v>
      </c>
      <c r="AV66" s="90">
        <f t="shared" si="49"/>
        <v>4.9757082282390432E-2</v>
      </c>
      <c r="AW66" s="90">
        <f t="shared" si="50"/>
        <v>0.21149608574899681</v>
      </c>
      <c r="AX66" s="90">
        <f t="shared" si="51"/>
        <v>4.8627458679079217E-3</v>
      </c>
      <c r="AY66" s="90">
        <f t="shared" si="52"/>
        <v>1.1450398688420318E-3</v>
      </c>
      <c r="AZ66" s="91">
        <f t="shared" si="53"/>
        <v>5.5680378908014184E-6</v>
      </c>
      <c r="BA66" s="90">
        <f t="shared" si="54"/>
        <v>1.4664241265139159E-3</v>
      </c>
      <c r="BB66" s="92">
        <f t="shared" si="55"/>
        <v>75707725.518169537</v>
      </c>
      <c r="BC66" s="101">
        <f t="shared" si="56"/>
        <v>130826425.51816955</v>
      </c>
      <c r="BD66" s="103"/>
      <c r="BE66" s="76"/>
      <c r="BF66" s="103"/>
      <c r="BG66" s="103"/>
      <c r="BH66" s="103"/>
      <c r="BI66" s="103"/>
      <c r="BJ66" s="103"/>
    </row>
    <row r="67" spans="3:62" s="9" customFormat="1">
      <c r="C67" s="49"/>
      <c r="D67" s="79" t="s">
        <v>160</v>
      </c>
      <c r="E67" s="80" t="s">
        <v>161</v>
      </c>
      <c r="F67" s="81" t="s">
        <v>60</v>
      </c>
      <c r="G67" s="93">
        <v>18282.092002625177</v>
      </c>
      <c r="H67" s="125">
        <v>0.64614282462493577</v>
      </c>
      <c r="I67" s="95">
        <v>11812.842566629181</v>
      </c>
      <c r="J67" s="96"/>
      <c r="K67" s="83">
        <f t="shared" si="1"/>
        <v>161.02627987473545</v>
      </c>
      <c r="L67" s="84">
        <f t="shared" si="2"/>
        <v>231.94527356290715</v>
      </c>
      <c r="M67" s="84">
        <f t="shared" si="3"/>
        <v>138.70751908034916</v>
      </c>
      <c r="N67" s="84">
        <f t="shared" si="4"/>
        <v>116.27606530611774</v>
      </c>
      <c r="O67" s="96">
        <f t="shared" si="31"/>
        <v>22826137.119002625</v>
      </c>
      <c r="P67" s="96">
        <f t="shared" si="32"/>
        <v>32879196.008068316</v>
      </c>
      <c r="Q67" s="96">
        <f t="shared" si="33"/>
        <v>19662361.028446533</v>
      </c>
      <c r="R67" s="96">
        <f t="shared" si="34"/>
        <v>16482610.244739147</v>
      </c>
      <c r="S67" s="96">
        <v>1</v>
      </c>
      <c r="T67" s="96">
        <v>1</v>
      </c>
      <c r="U67" s="96">
        <v>1</v>
      </c>
      <c r="V67" s="85">
        <f t="shared" si="35"/>
        <v>0</v>
      </c>
      <c r="W67" s="85">
        <f t="shared" si="36"/>
        <v>0</v>
      </c>
      <c r="X67" s="85">
        <f t="shared" si="37"/>
        <v>0</v>
      </c>
      <c r="Y67" s="97"/>
      <c r="Z67" s="95">
        <f t="shared" si="38"/>
        <v>91850304.400256619</v>
      </c>
      <c r="AA67" s="96"/>
      <c r="AB67" s="98">
        <f t="shared" si="39"/>
        <v>9627095.9849410318</v>
      </c>
      <c r="AC67" s="96">
        <v>18</v>
      </c>
      <c r="AD67" s="41">
        <f t="shared" si="14"/>
        <v>845972.04065796093</v>
      </c>
      <c r="AE67" s="96">
        <f t="shared" si="40"/>
        <v>15227496.731843296</v>
      </c>
      <c r="AF67" s="95">
        <f t="shared" si="41"/>
        <v>24854592.716784328</v>
      </c>
      <c r="AG67" s="96"/>
      <c r="AH67" s="86">
        <f t="shared" si="42"/>
        <v>13.477934378917446</v>
      </c>
      <c r="AI67" s="96">
        <f t="shared" si="43"/>
        <v>0</v>
      </c>
      <c r="AJ67" s="88">
        <f t="shared" si="44"/>
        <v>120.60904549463476</v>
      </c>
      <c r="AK67" s="96">
        <f t="shared" si="45"/>
        <v>26459827.992980618</v>
      </c>
      <c r="AL67" s="95">
        <f t="shared" si="46"/>
        <v>26459827.992980618</v>
      </c>
      <c r="AM67" s="96"/>
      <c r="AN67" s="99">
        <v>0.54377274141993881</v>
      </c>
      <c r="AO67" s="96">
        <f t="shared" si="47"/>
        <v>27903383.223724965</v>
      </c>
      <c r="AP67" s="100"/>
      <c r="AQ67" s="95">
        <f t="shared" si="48"/>
        <v>119753687.62398158</v>
      </c>
      <c r="AS67" s="89">
        <v>62117100</v>
      </c>
      <c r="AT67" s="89">
        <v>76582561.361706942</v>
      </c>
      <c r="AU67" s="89">
        <v>78177542.325138137</v>
      </c>
      <c r="AV67" s="90">
        <f t="shared" si="49"/>
        <v>2.0826947219719422E-2</v>
      </c>
      <c r="AW67" s="90">
        <f t="shared" si="50"/>
        <v>0.18256595068632581</v>
      </c>
      <c r="AX67" s="90">
        <f t="shared" si="51"/>
        <v>4.1975803910348402E-3</v>
      </c>
      <c r="AY67" s="90">
        <f t="shared" si="52"/>
        <v>1.2582263979133636E-3</v>
      </c>
      <c r="AZ67" s="91">
        <f t="shared" si="53"/>
        <v>5.2815064553635351E-6</v>
      </c>
      <c r="BA67" s="90">
        <f t="shared" si="54"/>
        <v>1.3909618868217395E-3</v>
      </c>
      <c r="BB67" s="92">
        <f t="shared" si="55"/>
        <v>71811803.167803466</v>
      </c>
      <c r="BC67" s="101">
        <f t="shared" si="56"/>
        <v>133928903.16780347</v>
      </c>
      <c r="BD67" s="102"/>
      <c r="BE67" s="76"/>
      <c r="BF67" s="102"/>
      <c r="BG67" s="102"/>
      <c r="BH67" s="102"/>
      <c r="BI67" s="102"/>
      <c r="BJ67" s="102"/>
    </row>
    <row r="68" spans="3:62" s="10" customFormat="1">
      <c r="C68" s="49"/>
      <c r="D68" s="104" t="s">
        <v>162</v>
      </c>
      <c r="E68" s="105" t="s">
        <v>163</v>
      </c>
      <c r="F68" s="52" t="s">
        <v>74</v>
      </c>
      <c r="G68" s="106">
        <v>267057.29269679607</v>
      </c>
      <c r="H68" s="107">
        <v>0</v>
      </c>
      <c r="I68" s="108">
        <v>0</v>
      </c>
      <c r="J68" s="107"/>
      <c r="K68" s="57">
        <f t="shared" si="1"/>
        <v>161.02627987473545</v>
      </c>
      <c r="L68" s="58">
        <f t="shared" si="2"/>
        <v>231.94527356290715</v>
      </c>
      <c r="M68" s="58">
        <f t="shared" si="3"/>
        <v>138.70751908034916</v>
      </c>
      <c r="N68" s="58">
        <f t="shared" si="4"/>
        <v>116.27606530611774</v>
      </c>
      <c r="O68" s="107">
        <f t="shared" si="31"/>
        <v>0</v>
      </c>
      <c r="P68" s="107">
        <f t="shared" si="32"/>
        <v>0</v>
      </c>
      <c r="Q68" s="107">
        <f t="shared" si="33"/>
        <v>0</v>
      </c>
      <c r="R68" s="107">
        <f t="shared" si="34"/>
        <v>0</v>
      </c>
      <c r="S68" s="107">
        <v>0</v>
      </c>
      <c r="T68" s="107">
        <v>0</v>
      </c>
      <c r="U68" s="107">
        <v>0</v>
      </c>
      <c r="V68" s="85">
        <f t="shared" si="35"/>
        <v>0</v>
      </c>
      <c r="W68" s="85">
        <f t="shared" si="36"/>
        <v>0</v>
      </c>
      <c r="X68" s="85">
        <f t="shared" si="37"/>
        <v>0</v>
      </c>
      <c r="Y68" s="109"/>
      <c r="Z68" s="108">
        <f t="shared" si="38"/>
        <v>0</v>
      </c>
      <c r="AA68" s="107"/>
      <c r="AB68" s="110">
        <f t="shared" si="39"/>
        <v>9627095.9849410318</v>
      </c>
      <c r="AC68" s="107">
        <v>41</v>
      </c>
      <c r="AD68" s="62">
        <f t="shared" si="14"/>
        <v>845972.04065796093</v>
      </c>
      <c r="AE68" s="107">
        <f t="shared" si="40"/>
        <v>34684853.6669764</v>
      </c>
      <c r="AF68" s="108">
        <f t="shared" si="41"/>
        <v>44311949.651917428</v>
      </c>
      <c r="AG68" s="107"/>
      <c r="AH68" s="64">
        <f t="shared" si="42"/>
        <v>13.477934378917446</v>
      </c>
      <c r="AI68" s="107">
        <f t="shared" si="43"/>
        <v>43192567.996545203</v>
      </c>
      <c r="AJ68" s="66">
        <f t="shared" si="44"/>
        <v>120.60904549463476</v>
      </c>
      <c r="AK68" s="107">
        <f t="shared" si="45"/>
        <v>0</v>
      </c>
      <c r="AL68" s="108">
        <f t="shared" si="46"/>
        <v>43192567.996545203</v>
      </c>
      <c r="AM68" s="107"/>
      <c r="AN68" s="111">
        <v>0.77519541470497655</v>
      </c>
      <c r="AO68" s="107">
        <f t="shared" si="47"/>
        <v>67833100.847058922</v>
      </c>
      <c r="AP68" s="112"/>
      <c r="AQ68" s="108">
        <f t="shared" si="48"/>
        <v>67833100.847058922</v>
      </c>
      <c r="AS68" s="71">
        <v>42345000</v>
      </c>
      <c r="AT68" s="71">
        <v>52820131.634647831</v>
      </c>
      <c r="AU68" s="71">
        <v>53903155.552528843</v>
      </c>
      <c r="AV68" s="72">
        <f t="shared" si="49"/>
        <v>2.0503998842187527E-2</v>
      </c>
      <c r="AW68" s="72">
        <f t="shared" si="50"/>
        <v>0.18224300230879392</v>
      </c>
      <c r="AX68" s="72">
        <f t="shared" si="51"/>
        <v>4.1901551193905488E-3</v>
      </c>
      <c r="AY68" s="72">
        <f t="shared" si="52"/>
        <v>8.6754291871891812E-4</v>
      </c>
      <c r="AZ68" s="73">
        <f t="shared" si="53"/>
        <v>3.6351394021610935E-6</v>
      </c>
      <c r="BA68" s="72">
        <f t="shared" si="54"/>
        <v>9.5736707025230905E-4</v>
      </c>
      <c r="BB68" s="74">
        <f t="shared" si="55"/>
        <v>49426412.225704834</v>
      </c>
      <c r="BC68" s="113">
        <f t="shared" si="56"/>
        <v>91771412.225704834</v>
      </c>
      <c r="BD68" s="102"/>
      <c r="BE68" s="76"/>
      <c r="BF68" s="102"/>
      <c r="BG68" s="102"/>
      <c r="BH68" s="102"/>
      <c r="BI68" s="102"/>
      <c r="BJ68" s="102"/>
    </row>
    <row r="69" spans="3:62" s="9" customFormat="1">
      <c r="C69" s="47"/>
      <c r="D69" s="79" t="s">
        <v>164</v>
      </c>
      <c r="E69" s="80" t="s">
        <v>165</v>
      </c>
      <c r="F69" s="81" t="s">
        <v>60</v>
      </c>
      <c r="G69" s="93">
        <v>58739.807407874781</v>
      </c>
      <c r="H69" s="125">
        <v>0.60559339520676758</v>
      </c>
      <c r="I69" s="95">
        <v>35572.439401926524</v>
      </c>
      <c r="J69" s="96"/>
      <c r="K69" s="83">
        <f t="shared" si="1"/>
        <v>161.02627987473545</v>
      </c>
      <c r="L69" s="84">
        <f t="shared" si="2"/>
        <v>231.94527356290715</v>
      </c>
      <c r="M69" s="84">
        <f t="shared" si="3"/>
        <v>138.70751908034916</v>
      </c>
      <c r="N69" s="84">
        <f t="shared" si="4"/>
        <v>116.27606530611774</v>
      </c>
      <c r="O69" s="96">
        <f t="shared" si="31"/>
        <v>68737170.995540261</v>
      </c>
      <c r="P69" s="96">
        <f t="shared" si="32"/>
        <v>99010310.260557413</v>
      </c>
      <c r="Q69" s="96">
        <f t="shared" si="33"/>
        <v>59209977.804927453</v>
      </c>
      <c r="R69" s="96">
        <f t="shared" si="34"/>
        <v>49634679.443955898</v>
      </c>
      <c r="S69" s="96">
        <v>1</v>
      </c>
      <c r="T69" s="96">
        <v>1</v>
      </c>
      <c r="U69" s="96">
        <v>1</v>
      </c>
      <c r="V69" s="85">
        <f t="shared" si="35"/>
        <v>0</v>
      </c>
      <c r="W69" s="85">
        <f t="shared" si="36"/>
        <v>0</v>
      </c>
      <c r="X69" s="85">
        <f t="shared" si="37"/>
        <v>0</v>
      </c>
      <c r="Y69" s="97"/>
      <c r="Z69" s="95">
        <f t="shared" si="38"/>
        <v>276592138.50498104</v>
      </c>
      <c r="AA69" s="96"/>
      <c r="AB69" s="98">
        <f t="shared" si="39"/>
        <v>9627095.9849410318</v>
      </c>
      <c r="AC69" s="96">
        <v>44</v>
      </c>
      <c r="AD69" s="41">
        <f t="shared" si="14"/>
        <v>845972.04065796093</v>
      </c>
      <c r="AE69" s="96">
        <f t="shared" si="40"/>
        <v>37222769.788950279</v>
      </c>
      <c r="AF69" s="95">
        <f t="shared" si="41"/>
        <v>46849865.773891315</v>
      </c>
      <c r="AG69" s="96"/>
      <c r="AH69" s="86">
        <f t="shared" si="42"/>
        <v>13.477934378917446</v>
      </c>
      <c r="AI69" s="96">
        <f t="shared" si="43"/>
        <v>0</v>
      </c>
      <c r="AJ69" s="88">
        <f t="shared" si="44"/>
        <v>120.60904549463476</v>
      </c>
      <c r="AK69" s="96">
        <f t="shared" si="45"/>
        <v>85014625.248029441</v>
      </c>
      <c r="AL69" s="95">
        <f t="shared" si="46"/>
        <v>85014625.248029441</v>
      </c>
      <c r="AM69" s="96"/>
      <c r="AN69" s="99">
        <v>0.35889864724579235</v>
      </c>
      <c r="AO69" s="96">
        <f t="shared" si="47"/>
        <v>47325987.44752229</v>
      </c>
      <c r="AP69" s="100"/>
      <c r="AQ69" s="95">
        <f t="shared" si="48"/>
        <v>323918125.95250332</v>
      </c>
      <c r="AS69" s="89">
        <v>154766700</v>
      </c>
      <c r="AT69" s="89">
        <v>190419878.72194907</v>
      </c>
      <c r="AU69" s="89">
        <v>203848276.27473915</v>
      </c>
      <c r="AV69" s="90">
        <f t="shared" si="49"/>
        <v>7.0519935433832559E-2</v>
      </c>
      <c r="AW69" s="90">
        <f t="shared" si="50"/>
        <v>0.23225893890043894</v>
      </c>
      <c r="AX69" s="90">
        <f t="shared" si="51"/>
        <v>5.3401281230479941E-3</v>
      </c>
      <c r="AY69" s="90">
        <f t="shared" si="52"/>
        <v>3.2808307187669064E-3</v>
      </c>
      <c r="AZ69" s="91">
        <f t="shared" si="53"/>
        <v>1.7520056388246921E-5</v>
      </c>
      <c r="BA69" s="90">
        <f t="shared" si="54"/>
        <v>4.6141628145263342E-3</v>
      </c>
      <c r="BB69" s="92">
        <f t="shared" si="55"/>
        <v>238217419.87343746</v>
      </c>
      <c r="BC69" s="101">
        <f t="shared" si="56"/>
        <v>392984119.87343746</v>
      </c>
      <c r="BD69" s="103"/>
      <c r="BE69" s="76"/>
      <c r="BF69" s="103"/>
      <c r="BG69" s="103"/>
      <c r="BH69" s="103"/>
      <c r="BI69" s="103"/>
      <c r="BJ69" s="103"/>
    </row>
    <row r="70" spans="3:62" s="9" customFormat="1">
      <c r="C70" s="47"/>
      <c r="D70" s="79" t="s">
        <v>166</v>
      </c>
      <c r="E70" s="80" t="s">
        <v>167</v>
      </c>
      <c r="F70" s="81" t="s">
        <v>60</v>
      </c>
      <c r="G70" s="93">
        <v>44634.378325013422</v>
      </c>
      <c r="H70" s="125">
        <v>0.68499887201018994</v>
      </c>
      <c r="I70" s="95">
        <v>30574.498805510266</v>
      </c>
      <c r="J70" s="96"/>
      <c r="K70" s="83">
        <f t="shared" si="1"/>
        <v>161.02627987473545</v>
      </c>
      <c r="L70" s="84">
        <f t="shared" si="2"/>
        <v>231.94527356290715</v>
      </c>
      <c r="M70" s="84">
        <f t="shared" si="3"/>
        <v>138.70751908034916</v>
      </c>
      <c r="N70" s="84">
        <f t="shared" si="4"/>
        <v>116.27606530611774</v>
      </c>
      <c r="O70" s="96">
        <f t="shared" si="31"/>
        <v>59079573.620230325</v>
      </c>
      <c r="P70" s="96">
        <f t="shared" si="32"/>
        <v>85099325.873914272</v>
      </c>
      <c r="Q70" s="96">
        <f t="shared" si="33"/>
        <v>50890954.51724913</v>
      </c>
      <c r="R70" s="96">
        <f t="shared" si="34"/>
        <v>42660989.037735969</v>
      </c>
      <c r="S70" s="96">
        <v>1</v>
      </c>
      <c r="T70" s="96">
        <v>1</v>
      </c>
      <c r="U70" s="96">
        <v>1</v>
      </c>
      <c r="V70" s="85">
        <f t="shared" si="35"/>
        <v>0</v>
      </c>
      <c r="W70" s="85">
        <f t="shared" si="36"/>
        <v>0</v>
      </c>
      <c r="X70" s="85">
        <f t="shared" si="37"/>
        <v>0</v>
      </c>
      <c r="Y70" s="97"/>
      <c r="Z70" s="95">
        <f t="shared" si="38"/>
        <v>237730843.04912969</v>
      </c>
      <c r="AA70" s="96"/>
      <c r="AB70" s="98">
        <f t="shared" si="39"/>
        <v>9627095.9849410318</v>
      </c>
      <c r="AC70" s="96">
        <v>37</v>
      </c>
      <c r="AD70" s="41">
        <f t="shared" si="14"/>
        <v>845972.04065796093</v>
      </c>
      <c r="AE70" s="96">
        <f t="shared" si="40"/>
        <v>31300965.504344553</v>
      </c>
      <c r="AF70" s="95">
        <f t="shared" si="41"/>
        <v>40928061.489285588</v>
      </c>
      <c r="AG70" s="96"/>
      <c r="AH70" s="86">
        <f t="shared" si="42"/>
        <v>13.477934378917446</v>
      </c>
      <c r="AI70" s="96">
        <f t="shared" si="43"/>
        <v>0</v>
      </c>
      <c r="AJ70" s="88">
        <f t="shared" si="44"/>
        <v>120.60904549463476</v>
      </c>
      <c r="AK70" s="96">
        <f t="shared" si="45"/>
        <v>64599717.1923154</v>
      </c>
      <c r="AL70" s="95">
        <f t="shared" si="46"/>
        <v>64599717.1923154</v>
      </c>
      <c r="AM70" s="96"/>
      <c r="AN70" s="99">
        <v>0.55803485302162947</v>
      </c>
      <c r="AO70" s="96">
        <f t="shared" si="47"/>
        <v>58888178.466286249</v>
      </c>
      <c r="AP70" s="100"/>
      <c r="AQ70" s="95">
        <f t="shared" si="48"/>
        <v>296619021.51541597</v>
      </c>
      <c r="AS70" s="89">
        <v>156334500</v>
      </c>
      <c r="AT70" s="89">
        <v>193642673.44266203</v>
      </c>
      <c r="AU70" s="89">
        <v>190803927.70969123</v>
      </c>
      <c r="AV70" s="90">
        <f t="shared" si="49"/>
        <v>-1.4659711532083149E-2</v>
      </c>
      <c r="AW70" s="90">
        <f t="shared" si="50"/>
        <v>0.14707929193452324</v>
      </c>
      <c r="AX70" s="90">
        <f t="shared" si="51"/>
        <v>3.3816664576867624E-3</v>
      </c>
      <c r="AY70" s="90">
        <f t="shared" si="52"/>
        <v>3.0708887940148278E-3</v>
      </c>
      <c r="AZ70" s="91">
        <f t="shared" si="53"/>
        <v>1.0384721630006096E-5</v>
      </c>
      <c r="BA70" s="90">
        <f t="shared" si="54"/>
        <v>2.7349681600640123E-3</v>
      </c>
      <c r="BB70" s="92">
        <f t="shared" si="55"/>
        <v>141199408.15164602</v>
      </c>
      <c r="BC70" s="101">
        <f t="shared" si="56"/>
        <v>297533908.15164602</v>
      </c>
      <c r="BD70" s="103"/>
      <c r="BE70" s="76"/>
      <c r="BF70" s="103"/>
      <c r="BG70" s="103"/>
      <c r="BH70" s="103"/>
      <c r="BI70" s="103"/>
      <c r="BJ70" s="103"/>
    </row>
    <row r="71" spans="3:62" s="9" customFormat="1">
      <c r="C71" s="47"/>
      <c r="D71" s="79" t="s">
        <v>168</v>
      </c>
      <c r="E71" s="80" t="s">
        <v>169</v>
      </c>
      <c r="F71" s="81" t="s">
        <v>60</v>
      </c>
      <c r="G71" s="93">
        <v>72798.360286978335</v>
      </c>
      <c r="H71" s="125">
        <v>0.53977695434931439</v>
      </c>
      <c r="I71" s="95">
        <v>39294.877197329246</v>
      </c>
      <c r="J71" s="96"/>
      <c r="K71" s="83">
        <f t="shared" si="1"/>
        <v>161.02627987473545</v>
      </c>
      <c r="L71" s="84">
        <f t="shared" si="2"/>
        <v>231.94527356290715</v>
      </c>
      <c r="M71" s="84">
        <f t="shared" si="3"/>
        <v>138.70751908034916</v>
      </c>
      <c r="N71" s="84">
        <f t="shared" si="4"/>
        <v>116.27606530611774</v>
      </c>
      <c r="O71" s="96">
        <f t="shared" si="31"/>
        <v>75930094.71864599</v>
      </c>
      <c r="P71" s="96">
        <f t="shared" si="32"/>
        <v>109371132.49386448</v>
      </c>
      <c r="Q71" s="96">
        <f t="shared" si="33"/>
        <v>65405939.143302284</v>
      </c>
      <c r="R71" s="96">
        <f t="shared" si="34"/>
        <v>54828644.486310393</v>
      </c>
      <c r="S71" s="96">
        <v>1</v>
      </c>
      <c r="T71" s="96">
        <v>1</v>
      </c>
      <c r="U71" s="96">
        <v>1</v>
      </c>
      <c r="V71" s="85">
        <f t="shared" si="35"/>
        <v>0</v>
      </c>
      <c r="W71" s="85">
        <f t="shared" si="36"/>
        <v>0</v>
      </c>
      <c r="X71" s="85">
        <f t="shared" si="37"/>
        <v>0</v>
      </c>
      <c r="Y71" s="97"/>
      <c r="Z71" s="95">
        <f t="shared" si="38"/>
        <v>305535810.84212315</v>
      </c>
      <c r="AA71" s="96"/>
      <c r="AB71" s="98">
        <f t="shared" si="39"/>
        <v>9627095.9849410318</v>
      </c>
      <c r="AC71" s="96">
        <v>46</v>
      </c>
      <c r="AD71" s="41">
        <f t="shared" si="14"/>
        <v>845972.04065796093</v>
      </c>
      <c r="AE71" s="96">
        <f t="shared" si="40"/>
        <v>38914713.870266199</v>
      </c>
      <c r="AF71" s="95">
        <f t="shared" si="41"/>
        <v>48541809.855207235</v>
      </c>
      <c r="AG71" s="96"/>
      <c r="AH71" s="86">
        <f t="shared" si="42"/>
        <v>13.477934378917446</v>
      </c>
      <c r="AI71" s="96">
        <f t="shared" si="43"/>
        <v>0</v>
      </c>
      <c r="AJ71" s="88">
        <f t="shared" si="44"/>
        <v>120.60904549463476</v>
      </c>
      <c r="AK71" s="96">
        <f t="shared" si="45"/>
        <v>105361688.97344378</v>
      </c>
      <c r="AL71" s="95">
        <f t="shared" si="46"/>
        <v>105361688.97344378</v>
      </c>
      <c r="AM71" s="96"/>
      <c r="AN71" s="99">
        <v>0.15262110297690223</v>
      </c>
      <c r="AO71" s="96">
        <f t="shared" si="47"/>
        <v>23488921.7432331</v>
      </c>
      <c r="AP71" s="100"/>
      <c r="AQ71" s="95">
        <f t="shared" si="48"/>
        <v>329024732.58535624</v>
      </c>
      <c r="AS71" s="89">
        <v>140293800.00000003</v>
      </c>
      <c r="AT71" s="89">
        <v>176087872.83122879</v>
      </c>
      <c r="AU71" s="89">
        <v>182247400.58648783</v>
      </c>
      <c r="AV71" s="90">
        <f t="shared" si="49"/>
        <v>3.4979852139861038E-2</v>
      </c>
      <c r="AW71" s="90">
        <f t="shared" si="50"/>
        <v>0.19671885560646743</v>
      </c>
      <c r="AX71" s="90">
        <f t="shared" si="51"/>
        <v>4.522985845587745E-3</v>
      </c>
      <c r="AY71" s="90">
        <f t="shared" si="52"/>
        <v>2.9331759933731742E-3</v>
      </c>
      <c r="AZ71" s="91">
        <f t="shared" si="53"/>
        <v>1.3266713500644639E-5</v>
      </c>
      <c r="BA71" s="90">
        <f t="shared" si="54"/>
        <v>3.4939828245481013E-3</v>
      </c>
      <c r="BB71" s="92">
        <f t="shared" si="55"/>
        <v>180385393.19107154</v>
      </c>
      <c r="BC71" s="101">
        <f t="shared" si="56"/>
        <v>320679193.19107157</v>
      </c>
      <c r="BD71" s="103"/>
      <c r="BE71" s="76"/>
      <c r="BF71" s="103"/>
      <c r="BG71" s="103"/>
      <c r="BH71" s="103"/>
      <c r="BI71" s="103"/>
      <c r="BJ71" s="103"/>
    </row>
    <row r="72" spans="3:62" s="9" customFormat="1">
      <c r="C72" s="47"/>
      <c r="D72" s="79" t="s">
        <v>170</v>
      </c>
      <c r="E72" s="80" t="s">
        <v>171</v>
      </c>
      <c r="F72" s="81" t="s">
        <v>60</v>
      </c>
      <c r="G72" s="93">
        <v>20567.436773972255</v>
      </c>
      <c r="H72" s="125">
        <v>0.66776528975179783</v>
      </c>
      <c r="I72" s="95">
        <v>13734.220376823365</v>
      </c>
      <c r="J72" s="96"/>
      <c r="K72" s="83">
        <f t="shared" si="1"/>
        <v>161.02627987473545</v>
      </c>
      <c r="L72" s="84">
        <f t="shared" si="2"/>
        <v>231.94527356290715</v>
      </c>
      <c r="M72" s="84">
        <f t="shared" si="3"/>
        <v>138.70751908034916</v>
      </c>
      <c r="N72" s="84">
        <f t="shared" si="4"/>
        <v>116.27606530611774</v>
      </c>
      <c r="O72" s="96">
        <f t="shared" si="31"/>
        <v>26538844.971115842</v>
      </c>
      <c r="P72" s="96">
        <f t="shared" si="32"/>
        <v>38227050.02970659</v>
      </c>
      <c r="Q72" s="96">
        <f t="shared" si="33"/>
        <v>22860475.619663365</v>
      </c>
      <c r="R72" s="96">
        <f t="shared" si="34"/>
        <v>19163533.265569519</v>
      </c>
      <c r="S72" s="96">
        <v>1</v>
      </c>
      <c r="T72" s="96">
        <v>1</v>
      </c>
      <c r="U72" s="96">
        <v>1</v>
      </c>
      <c r="V72" s="85">
        <f t="shared" si="35"/>
        <v>0</v>
      </c>
      <c r="W72" s="85">
        <f t="shared" si="36"/>
        <v>0</v>
      </c>
      <c r="X72" s="85">
        <f t="shared" si="37"/>
        <v>0</v>
      </c>
      <c r="Y72" s="97"/>
      <c r="Z72" s="95">
        <f t="shared" si="38"/>
        <v>106789903.88605532</v>
      </c>
      <c r="AA72" s="96"/>
      <c r="AB72" s="98">
        <f t="shared" si="39"/>
        <v>9627095.9849410318</v>
      </c>
      <c r="AC72" s="96">
        <v>17</v>
      </c>
      <c r="AD72" s="41">
        <f t="shared" si="14"/>
        <v>845972.04065796093</v>
      </c>
      <c r="AE72" s="96">
        <f t="shared" si="40"/>
        <v>14381524.691185337</v>
      </c>
      <c r="AF72" s="95">
        <f t="shared" si="41"/>
        <v>24008620.676126368</v>
      </c>
      <c r="AG72" s="96"/>
      <c r="AH72" s="86">
        <f t="shared" si="42"/>
        <v>13.477934378917446</v>
      </c>
      <c r="AI72" s="96">
        <f t="shared" si="43"/>
        <v>0</v>
      </c>
      <c r="AJ72" s="88">
        <f t="shared" si="44"/>
        <v>120.60904549463476</v>
      </c>
      <c r="AK72" s="96">
        <f t="shared" si="45"/>
        <v>29767427.010960519</v>
      </c>
      <c r="AL72" s="95">
        <f t="shared" si="46"/>
        <v>29767427.010960519</v>
      </c>
      <c r="AM72" s="96"/>
      <c r="AN72" s="99">
        <v>0.61984703488281268</v>
      </c>
      <c r="AO72" s="96">
        <f t="shared" si="47"/>
        <v>33332923.706557542</v>
      </c>
      <c r="AP72" s="100"/>
      <c r="AQ72" s="95">
        <f t="shared" si="48"/>
        <v>140122827.59261286</v>
      </c>
      <c r="AS72" s="89">
        <v>71878500</v>
      </c>
      <c r="AT72" s="89">
        <v>88914218.412402198</v>
      </c>
      <c r="AU72" s="89">
        <v>91064867.112446427</v>
      </c>
      <c r="AV72" s="90">
        <f t="shared" si="49"/>
        <v>2.4187905359175338E-2</v>
      </c>
      <c r="AW72" s="90">
        <f t="shared" si="50"/>
        <v>0.18592690882578172</v>
      </c>
      <c r="AX72" s="90">
        <f t="shared" si="51"/>
        <v>4.2748559833795949E-3</v>
      </c>
      <c r="AY72" s="90">
        <f t="shared" si="52"/>
        <v>1.4656411076062839E-3</v>
      </c>
      <c r="AZ72" s="91">
        <f t="shared" si="53"/>
        <v>6.2654046583378195E-6</v>
      </c>
      <c r="BA72" s="90">
        <f t="shared" si="54"/>
        <v>1.6500858531400633E-3</v>
      </c>
      <c r="BB72" s="92">
        <f t="shared" si="55"/>
        <v>85189710.529327556</v>
      </c>
      <c r="BC72" s="101">
        <f t="shared" si="56"/>
        <v>157068210.52932757</v>
      </c>
      <c r="BD72" s="103"/>
      <c r="BE72" s="76"/>
      <c r="BF72" s="103"/>
      <c r="BG72" s="103"/>
      <c r="BH72" s="103"/>
      <c r="BI72" s="103"/>
      <c r="BJ72" s="103"/>
    </row>
    <row r="73" spans="3:62" s="10" customFormat="1">
      <c r="C73" s="49"/>
      <c r="D73" s="104" t="s">
        <v>172</v>
      </c>
      <c r="E73" s="105" t="s">
        <v>173</v>
      </c>
      <c r="F73" s="52" t="s">
        <v>74</v>
      </c>
      <c r="G73" s="106">
        <v>196739.9827938388</v>
      </c>
      <c r="H73" s="107">
        <v>0</v>
      </c>
      <c r="I73" s="108">
        <v>0</v>
      </c>
      <c r="J73" s="107"/>
      <c r="K73" s="57">
        <f t="shared" si="1"/>
        <v>161.02627987473545</v>
      </c>
      <c r="L73" s="58">
        <f t="shared" si="2"/>
        <v>231.94527356290715</v>
      </c>
      <c r="M73" s="58">
        <f t="shared" si="3"/>
        <v>138.70751908034916</v>
      </c>
      <c r="N73" s="58">
        <f t="shared" si="4"/>
        <v>116.27606530611774</v>
      </c>
      <c r="O73" s="107">
        <f t="shared" si="31"/>
        <v>0</v>
      </c>
      <c r="P73" s="107">
        <f t="shared" si="32"/>
        <v>0</v>
      </c>
      <c r="Q73" s="107">
        <f t="shared" si="33"/>
        <v>0</v>
      </c>
      <c r="R73" s="107">
        <f t="shared" si="34"/>
        <v>0</v>
      </c>
      <c r="S73" s="107">
        <v>0</v>
      </c>
      <c r="T73" s="107">
        <v>0</v>
      </c>
      <c r="U73" s="107">
        <v>0</v>
      </c>
      <c r="V73" s="85">
        <f t="shared" si="35"/>
        <v>0</v>
      </c>
      <c r="W73" s="85">
        <f t="shared" si="36"/>
        <v>0</v>
      </c>
      <c r="X73" s="85">
        <f t="shared" si="37"/>
        <v>0</v>
      </c>
      <c r="Y73" s="109"/>
      <c r="Z73" s="108">
        <f t="shared" si="38"/>
        <v>0</v>
      </c>
      <c r="AA73" s="107"/>
      <c r="AB73" s="110">
        <f t="shared" si="39"/>
        <v>9627095.9849410318</v>
      </c>
      <c r="AC73" s="107">
        <v>32</v>
      </c>
      <c r="AD73" s="62">
        <f t="shared" si="14"/>
        <v>845972.04065796093</v>
      </c>
      <c r="AE73" s="107">
        <f t="shared" si="40"/>
        <v>27071105.30105475</v>
      </c>
      <c r="AF73" s="108">
        <f t="shared" si="41"/>
        <v>36698201.285995781</v>
      </c>
      <c r="AG73" s="107"/>
      <c r="AH73" s="64">
        <f t="shared" si="42"/>
        <v>13.477934378917446</v>
      </c>
      <c r="AI73" s="107">
        <f t="shared" si="43"/>
        <v>31819782.933656484</v>
      </c>
      <c r="AJ73" s="66">
        <f t="shared" si="44"/>
        <v>120.60904549463476</v>
      </c>
      <c r="AK73" s="107">
        <f t="shared" si="45"/>
        <v>0</v>
      </c>
      <c r="AL73" s="108">
        <f t="shared" si="46"/>
        <v>31819782.933656484</v>
      </c>
      <c r="AM73" s="107"/>
      <c r="AN73" s="111">
        <v>0.19333104457031636</v>
      </c>
      <c r="AO73" s="107">
        <f t="shared" si="47"/>
        <v>13246653.461037826</v>
      </c>
      <c r="AP73" s="112"/>
      <c r="AQ73" s="108">
        <f t="shared" si="48"/>
        <v>13246653.461037826</v>
      </c>
      <c r="AS73" s="71">
        <v>7936200</v>
      </c>
      <c r="AT73" s="71">
        <v>9925593.2592627611</v>
      </c>
      <c r="AU73" s="71">
        <v>10142028.500404272</v>
      </c>
      <c r="AV73" s="72">
        <f t="shared" si="49"/>
        <v>2.1805773769696783E-2</v>
      </c>
      <c r="AW73" s="72">
        <f t="shared" si="50"/>
        <v>0.18354477723630316</v>
      </c>
      <c r="AX73" s="72">
        <f>AW73/$AW$290</f>
        <v>4.2200857000311964E-3</v>
      </c>
      <c r="AY73" s="72">
        <f t="shared" si="52"/>
        <v>1.6323061083867082E-4</v>
      </c>
      <c r="AZ73" s="73">
        <f t="shared" si="53"/>
        <v>6.8884716660763197E-7</v>
      </c>
      <c r="BA73" s="72">
        <f t="shared" si="54"/>
        <v>1.8141796525181171E-4</v>
      </c>
      <c r="BB73" s="74">
        <f t="shared" si="55"/>
        <v>9366145.3525046334</v>
      </c>
      <c r="BC73" s="113">
        <f t="shared" si="56"/>
        <v>17302345.352504633</v>
      </c>
      <c r="BD73" s="102"/>
      <c r="BE73" s="76"/>
      <c r="BF73" s="102"/>
      <c r="BG73" s="102"/>
      <c r="BH73" s="102"/>
      <c r="BI73" s="102"/>
      <c r="BJ73" s="102"/>
    </row>
    <row r="74" spans="3:62" s="9" customFormat="1">
      <c r="C74" s="47"/>
      <c r="D74" s="79"/>
      <c r="E74" s="80"/>
      <c r="F74" s="81"/>
      <c r="G74" s="93"/>
      <c r="H74" s="93"/>
      <c r="I74" s="95"/>
      <c r="J74" s="96"/>
      <c r="K74" s="83"/>
      <c r="L74" s="84"/>
      <c r="M74" s="84"/>
      <c r="N74" s="84"/>
      <c r="O74" s="96"/>
      <c r="P74" s="96"/>
      <c r="Q74" s="96"/>
      <c r="R74" s="96"/>
      <c r="S74" s="96"/>
      <c r="T74" s="96"/>
      <c r="U74" s="96"/>
      <c r="V74" s="85"/>
      <c r="W74" s="85"/>
      <c r="X74" s="85"/>
      <c r="Y74" s="97"/>
      <c r="Z74" s="95"/>
      <c r="AA74" s="96"/>
      <c r="AB74" s="98"/>
      <c r="AC74" s="96"/>
      <c r="AD74" s="41"/>
      <c r="AE74" s="96"/>
      <c r="AF74" s="95"/>
      <c r="AG74" s="96"/>
      <c r="AH74" s="86"/>
      <c r="AI74" s="96"/>
      <c r="AJ74" s="88"/>
      <c r="AK74" s="96"/>
      <c r="AL74" s="95"/>
      <c r="AM74" s="96"/>
      <c r="AN74" s="99"/>
      <c r="AO74" s="96"/>
      <c r="AP74" s="100"/>
      <c r="AQ74" s="95"/>
      <c r="AS74" s="89"/>
      <c r="AT74" s="89"/>
      <c r="AU74" s="89"/>
      <c r="AV74" s="90"/>
      <c r="AW74" s="90"/>
      <c r="AX74" s="90"/>
      <c r="AY74" s="90"/>
      <c r="AZ74" s="91"/>
      <c r="BA74" s="90"/>
      <c r="BB74" s="92"/>
      <c r="BC74" s="101"/>
      <c r="BD74" s="103"/>
      <c r="BE74" s="76"/>
      <c r="BF74" s="103"/>
      <c r="BG74" s="103"/>
      <c r="BH74" s="103"/>
      <c r="BI74" s="103"/>
      <c r="BJ74" s="103"/>
    </row>
    <row r="75" spans="3:62" s="9" customFormat="1">
      <c r="C75" s="47"/>
      <c r="D75" s="104" t="s">
        <v>174</v>
      </c>
      <c r="E75" s="80"/>
      <c r="F75" s="81"/>
      <c r="G75" s="93"/>
      <c r="H75" s="93"/>
      <c r="I75" s="95"/>
      <c r="J75" s="96"/>
      <c r="K75" s="83"/>
      <c r="L75" s="84"/>
      <c r="M75" s="84"/>
      <c r="N75" s="84"/>
      <c r="O75" s="96"/>
      <c r="P75" s="96"/>
      <c r="Q75" s="96"/>
      <c r="R75" s="96"/>
      <c r="S75" s="96"/>
      <c r="T75" s="96"/>
      <c r="U75" s="96"/>
      <c r="V75" s="85"/>
      <c r="W75" s="85"/>
      <c r="X75" s="85"/>
      <c r="Y75" s="97"/>
      <c r="Z75" s="95"/>
      <c r="AA75" s="96"/>
      <c r="AB75" s="98"/>
      <c r="AC75" s="96"/>
      <c r="AD75" s="41"/>
      <c r="AE75" s="96"/>
      <c r="AF75" s="95"/>
      <c r="AG75" s="96"/>
      <c r="AH75" s="86"/>
      <c r="AI75" s="96"/>
      <c r="AJ75" s="88"/>
      <c r="AK75" s="96"/>
      <c r="AL75" s="95"/>
      <c r="AM75" s="96"/>
      <c r="AN75" s="99"/>
      <c r="AO75" s="96"/>
      <c r="AP75" s="100"/>
      <c r="AQ75" s="95"/>
      <c r="AS75" s="89"/>
      <c r="AT75" s="89"/>
      <c r="AU75" s="89"/>
      <c r="AV75" s="90"/>
      <c r="AW75" s="90"/>
      <c r="AX75" s="90"/>
      <c r="AY75" s="90"/>
      <c r="AZ75" s="91"/>
      <c r="BA75" s="90"/>
      <c r="BB75" s="92"/>
      <c r="BC75" s="101"/>
      <c r="BD75" s="103"/>
      <c r="BE75" s="76"/>
      <c r="BF75" s="103"/>
      <c r="BG75" s="103"/>
      <c r="BH75" s="103"/>
      <c r="BI75" s="103"/>
      <c r="BJ75" s="103"/>
    </row>
    <row r="76" spans="3:62" s="9" customFormat="1">
      <c r="C76" s="47"/>
      <c r="D76" s="79"/>
      <c r="E76" s="80"/>
      <c r="F76" s="81"/>
      <c r="G76" s="93"/>
      <c r="H76" s="93"/>
      <c r="I76" s="95"/>
      <c r="J76" s="96"/>
      <c r="K76" s="83"/>
      <c r="L76" s="84"/>
      <c r="M76" s="84"/>
      <c r="N76" s="84"/>
      <c r="O76" s="96"/>
      <c r="P76" s="96"/>
      <c r="Q76" s="96"/>
      <c r="R76" s="96"/>
      <c r="S76" s="96"/>
      <c r="T76" s="96"/>
      <c r="U76" s="96"/>
      <c r="V76" s="85"/>
      <c r="W76" s="85"/>
      <c r="X76" s="85"/>
      <c r="Y76" s="97"/>
      <c r="Z76" s="95"/>
      <c r="AA76" s="96"/>
      <c r="AB76" s="98"/>
      <c r="AC76" s="96"/>
      <c r="AD76" s="41"/>
      <c r="AE76" s="96"/>
      <c r="AF76" s="95"/>
      <c r="AG76" s="96"/>
      <c r="AH76" s="86"/>
      <c r="AI76" s="96"/>
      <c r="AJ76" s="88"/>
      <c r="AK76" s="96"/>
      <c r="AL76" s="95"/>
      <c r="AM76" s="96"/>
      <c r="AN76" s="99"/>
      <c r="AO76" s="96"/>
      <c r="AP76" s="100"/>
      <c r="AQ76" s="95"/>
      <c r="AS76" s="89"/>
      <c r="AT76" s="89"/>
      <c r="AU76" s="89"/>
      <c r="AV76" s="90"/>
      <c r="AW76" s="90"/>
      <c r="AX76" s="90"/>
      <c r="AY76" s="90"/>
      <c r="AZ76" s="91"/>
      <c r="BA76" s="90"/>
      <c r="BB76" s="92"/>
      <c r="BC76" s="101"/>
      <c r="BD76" s="103"/>
      <c r="BE76" s="76"/>
      <c r="BF76" s="103"/>
      <c r="BG76" s="103"/>
      <c r="BH76" s="103"/>
      <c r="BI76" s="103"/>
      <c r="BJ76" s="103"/>
    </row>
    <row r="77" spans="3:62" s="10" customFormat="1">
      <c r="C77" s="49"/>
      <c r="D77" s="104" t="s">
        <v>175</v>
      </c>
      <c r="E77" s="105" t="s">
        <v>559</v>
      </c>
      <c r="F77" s="52" t="s">
        <v>56</v>
      </c>
      <c r="G77" s="106">
        <v>1550737.8377298112</v>
      </c>
      <c r="H77" s="130">
        <v>0.52444241545903802</v>
      </c>
      <c r="I77" s="108">
        <v>813272.69736274797</v>
      </c>
      <c r="J77" s="107"/>
      <c r="K77" s="57">
        <f t="shared" ref="K77:K137" si="57">$K$5</f>
        <v>161.02627987473545</v>
      </c>
      <c r="L77" s="58">
        <f t="shared" ref="L77:L137" si="58">$L$5</f>
        <v>231.94527356290715</v>
      </c>
      <c r="M77" s="58">
        <f t="shared" ref="M77:M137" si="59">$M$5</f>
        <v>138.70751908034916</v>
      </c>
      <c r="N77" s="58">
        <f t="shared" ref="N77:N137" si="60">$N$5</f>
        <v>116.27606530611774</v>
      </c>
      <c r="O77" s="107">
        <f t="shared" ref="O77:O87" si="61">I77*K77*12</f>
        <v>1571499323.7601786</v>
      </c>
      <c r="P77" s="107">
        <f t="shared" ref="P77:P87" si="62">I77*L77*12</f>
        <v>2263617099.252552</v>
      </c>
      <c r="Q77" s="107">
        <f t="shared" ref="Q77:Q87" si="63">I77*M77*12</f>
        <v>1353684458.2436447</v>
      </c>
      <c r="R77" s="107">
        <f t="shared" ref="R77:R87" si="64">I77*N77*12</f>
        <v>1134769791.2428012</v>
      </c>
      <c r="S77" s="107">
        <v>1</v>
      </c>
      <c r="T77" s="107">
        <v>1</v>
      </c>
      <c r="U77" s="107">
        <v>1</v>
      </c>
      <c r="V77" s="59">
        <f t="shared" ref="V77:V87" si="65">IF(S77=1,0,P77)</f>
        <v>0</v>
      </c>
      <c r="W77" s="59">
        <f t="shared" ref="W77:W87" si="66">IF(T77=1,0,Q77)</f>
        <v>0</v>
      </c>
      <c r="X77" s="59">
        <f t="shared" ref="X77:X87" si="67">IF(U77=1,0,R77)</f>
        <v>0</v>
      </c>
      <c r="Y77" s="109"/>
      <c r="Z77" s="108">
        <f t="shared" ref="Z77:Z140" si="68">IF(F77="C",V77+W77+X77,O77+P77+Q77+R77-V77-W77-X77)</f>
        <v>6323570672.499176</v>
      </c>
      <c r="AA77" s="107"/>
      <c r="AB77" s="110">
        <f t="shared" ref="AB77:AB87" si="69">$AB$5</f>
        <v>9627095.9849410318</v>
      </c>
      <c r="AC77" s="107">
        <v>224</v>
      </c>
      <c r="AD77" s="62">
        <f t="shared" ref="AD77:AD137" si="70">$AD$5</f>
        <v>845972.04065796093</v>
      </c>
      <c r="AE77" s="107">
        <f t="shared" ref="AE77:AE87" si="71">AC77*AD77</f>
        <v>189497737.10738325</v>
      </c>
      <c r="AF77" s="108">
        <f t="shared" ref="AF77:AF87" si="72">AE77+AB77</f>
        <v>199124833.09232429</v>
      </c>
      <c r="AG77" s="107"/>
      <c r="AH77" s="64">
        <f t="shared" ref="AH77:AH87" si="73">$AH$5</f>
        <v>13.477934378917446</v>
      </c>
      <c r="AI77" s="107">
        <f t="shared" ref="AI77:AI87" si="74">IF(F77="B",0,G77*AH77*12)</f>
        <v>250808913.78992069</v>
      </c>
      <c r="AJ77" s="66">
        <f t="shared" ref="AJ77:AJ87" si="75">$AJ$5</f>
        <v>120.60904549463476</v>
      </c>
      <c r="AK77" s="107">
        <f t="shared" ref="AK77:AK87" si="76">IF(F77="C",0,G77*AJ77*12)</f>
        <v>2244396125.0520759</v>
      </c>
      <c r="AL77" s="108">
        <f t="shared" ref="AL77:AL87" si="77">IF(F77="A",AI77+AK77,IF(F77="B",AK77,AI77))</f>
        <v>2495205038.8419967</v>
      </c>
      <c r="AM77" s="107"/>
      <c r="AN77" s="111">
        <v>0</v>
      </c>
      <c r="AO77" s="107">
        <f t="shared" ref="AO77:AO87" si="78">(AF77+AL77)*AN77</f>
        <v>0</v>
      </c>
      <c r="AP77" s="112"/>
      <c r="AQ77" s="108">
        <f t="shared" ref="AQ77:AQ87" si="79">Z77+AO77</f>
        <v>6323570672.499176</v>
      </c>
      <c r="AS77" s="71">
        <v>2655470700</v>
      </c>
      <c r="AT77" s="71">
        <v>3288610608.3934984</v>
      </c>
      <c r="AU77" s="71">
        <v>3478292078.1343546</v>
      </c>
      <c r="AV77" s="72">
        <f t="shared" ref="AV77:AV87" si="80">(AU77-AT77)/AT77</f>
        <v>5.7678300148011882E-2</v>
      </c>
      <c r="AW77" s="72">
        <f t="shared" ref="AW77:AW87" si="81">AV77+($AV$28*-1)</f>
        <v>0.21941730361461825</v>
      </c>
      <c r="AX77" s="72">
        <f t="shared" ref="AX77:AX87" si="82">AW77/$AW$290</f>
        <v>5.0448715526856683E-3</v>
      </c>
      <c r="AY77" s="72">
        <f t="shared" ref="AY77:AY87" si="83">AU77/$AU$290</f>
        <v>5.5981280329329461E-2</v>
      </c>
      <c r="AZ77" s="73">
        <f t="shared" ref="AZ77:AZ87" si="84">AX77*AY77</f>
        <v>2.8241836861635596E-4</v>
      </c>
      <c r="BA77" s="72">
        <f t="shared" ref="BA77:BA87" si="85">AZ77/$AZ$290</f>
        <v>7.4379003453605486E-2</v>
      </c>
      <c r="BB77" s="74">
        <f t="shared" ref="BB77:BB87" si="86">($AQ$290-$AS$290)*BA77</f>
        <v>3839997635.0410318</v>
      </c>
      <c r="BC77" s="113">
        <f t="shared" ref="BC77:BC87" si="87">AS77+BB77</f>
        <v>6495468335.0410318</v>
      </c>
      <c r="BD77" s="102"/>
      <c r="BE77" s="76"/>
      <c r="BF77" s="102"/>
      <c r="BG77" s="102"/>
      <c r="BH77" s="102"/>
      <c r="BI77" s="102"/>
      <c r="BJ77" s="102"/>
    </row>
    <row r="78" spans="3:62" s="10" customFormat="1">
      <c r="C78" s="49"/>
      <c r="D78" s="104" t="s">
        <v>176</v>
      </c>
      <c r="E78" s="105" t="s">
        <v>177</v>
      </c>
      <c r="F78" s="52" t="s">
        <v>56</v>
      </c>
      <c r="G78" s="106">
        <v>2252623.0139968279</v>
      </c>
      <c r="H78" s="130">
        <v>0.49390689862174819</v>
      </c>
      <c r="I78" s="108">
        <v>1112586.0466071481</v>
      </c>
      <c r="J78" s="107"/>
      <c r="K78" s="57">
        <f t="shared" si="57"/>
        <v>161.02627987473545</v>
      </c>
      <c r="L78" s="58">
        <f t="shared" si="58"/>
        <v>231.94527356290715</v>
      </c>
      <c r="M78" s="58">
        <f t="shared" si="59"/>
        <v>138.70751908034916</v>
      </c>
      <c r="N78" s="58">
        <f t="shared" si="60"/>
        <v>116.27606530611774</v>
      </c>
      <c r="O78" s="107">
        <f t="shared" si="61"/>
        <v>2149867105.5082574</v>
      </c>
      <c r="P78" s="107">
        <f t="shared" si="62"/>
        <v>3096708899.3108201</v>
      </c>
      <c r="Q78" s="107">
        <f t="shared" si="63"/>
        <v>1851888603.4594951</v>
      </c>
      <c r="R78" s="107">
        <f t="shared" si="64"/>
        <v>1552405533.7676175</v>
      </c>
      <c r="S78" s="107">
        <v>1</v>
      </c>
      <c r="T78" s="107">
        <v>1</v>
      </c>
      <c r="U78" s="107">
        <v>1</v>
      </c>
      <c r="V78" s="59">
        <f t="shared" si="65"/>
        <v>0</v>
      </c>
      <c r="W78" s="59">
        <f t="shared" si="66"/>
        <v>0</v>
      </c>
      <c r="X78" s="59">
        <f t="shared" si="67"/>
        <v>0</v>
      </c>
      <c r="Y78" s="109"/>
      <c r="Z78" s="108">
        <f t="shared" si="68"/>
        <v>8650870142.0461903</v>
      </c>
      <c r="AA78" s="107"/>
      <c r="AB78" s="110">
        <f t="shared" si="69"/>
        <v>9627095.9849410318</v>
      </c>
      <c r="AC78" s="107">
        <v>270</v>
      </c>
      <c r="AD78" s="62">
        <f t="shared" si="70"/>
        <v>845972.04065796093</v>
      </c>
      <c r="AE78" s="107">
        <f t="shared" si="71"/>
        <v>228412450.97764945</v>
      </c>
      <c r="AF78" s="108">
        <f t="shared" si="72"/>
        <v>238039546.96259049</v>
      </c>
      <c r="AG78" s="107"/>
      <c r="AH78" s="64">
        <f t="shared" si="73"/>
        <v>13.477934378917446</v>
      </c>
      <c r="AI78" s="107">
        <f t="shared" si="74"/>
        <v>364328461.95706177</v>
      </c>
      <c r="AJ78" s="66">
        <f t="shared" si="75"/>
        <v>120.60904549463476</v>
      </c>
      <c r="AK78" s="107">
        <f t="shared" si="76"/>
        <v>3260240538.9288559</v>
      </c>
      <c r="AL78" s="108">
        <f t="shared" si="77"/>
        <v>3624569000.8859177</v>
      </c>
      <c r="AM78" s="107"/>
      <c r="AN78" s="111">
        <v>0</v>
      </c>
      <c r="AO78" s="107">
        <f t="shared" si="78"/>
        <v>0</v>
      </c>
      <c r="AP78" s="112"/>
      <c r="AQ78" s="108">
        <f t="shared" si="79"/>
        <v>8650870142.0461903</v>
      </c>
      <c r="AS78" s="71">
        <v>3615433200</v>
      </c>
      <c r="AT78" s="71">
        <v>4497965774.9701948</v>
      </c>
      <c r="AU78" s="71">
        <v>4689158304.4999428</v>
      </c>
      <c r="AV78" s="72">
        <f t="shared" si="80"/>
        <v>4.2506443822599979E-2</v>
      </c>
      <c r="AW78" s="72">
        <f t="shared" si="81"/>
        <v>0.20424544728920635</v>
      </c>
      <c r="AX78" s="72">
        <f t="shared" si="82"/>
        <v>4.6960382331771092E-3</v>
      </c>
      <c r="AY78" s="72">
        <f t="shared" si="83"/>
        <v>7.5469534948776909E-2</v>
      </c>
      <c r="AZ78" s="73">
        <f t="shared" si="84"/>
        <v>3.5440782155955243E-4</v>
      </c>
      <c r="BA78" s="72">
        <f t="shared" si="85"/>
        <v>9.3338477638370249E-2</v>
      </c>
      <c r="BB78" s="74">
        <f t="shared" si="86"/>
        <v>4818826775.6671295</v>
      </c>
      <c r="BC78" s="113">
        <f t="shared" si="87"/>
        <v>8434259975.6671295</v>
      </c>
      <c r="BD78" s="102"/>
      <c r="BE78" s="76"/>
      <c r="BF78" s="102"/>
      <c r="BG78" s="102"/>
      <c r="BH78" s="102"/>
      <c r="BI78" s="102"/>
      <c r="BJ78" s="102"/>
    </row>
    <row r="79" spans="3:62" s="10" customFormat="1">
      <c r="C79" s="49"/>
      <c r="D79" s="104" t="s">
        <v>178</v>
      </c>
      <c r="E79" s="105" t="s">
        <v>179</v>
      </c>
      <c r="F79" s="52" t="s">
        <v>56</v>
      </c>
      <c r="G79" s="106">
        <v>1389996.3242369795</v>
      </c>
      <c r="H79" s="130">
        <v>0.45320836153224875</v>
      </c>
      <c r="I79" s="108">
        <v>629957.95664328989</v>
      </c>
      <c r="J79" s="107"/>
      <c r="K79" s="57">
        <f t="shared" si="57"/>
        <v>161.02627987473545</v>
      </c>
      <c r="L79" s="58">
        <f t="shared" si="58"/>
        <v>231.94527356290715</v>
      </c>
      <c r="M79" s="58">
        <f t="shared" si="59"/>
        <v>138.70751908034916</v>
      </c>
      <c r="N79" s="58">
        <f t="shared" si="60"/>
        <v>116.27606530611774</v>
      </c>
      <c r="O79" s="107">
        <f t="shared" si="61"/>
        <v>1217277434.8291063</v>
      </c>
      <c r="P79" s="107">
        <f t="shared" si="62"/>
        <v>1753389247.0410943</v>
      </c>
      <c r="Q79" s="107">
        <f t="shared" si="63"/>
        <v>1048558863.4910028</v>
      </c>
      <c r="R79" s="107">
        <f t="shared" si="64"/>
        <v>878988390.081164</v>
      </c>
      <c r="S79" s="107">
        <v>1</v>
      </c>
      <c r="T79" s="107">
        <v>1</v>
      </c>
      <c r="U79" s="107">
        <v>1</v>
      </c>
      <c r="V79" s="59">
        <f t="shared" si="65"/>
        <v>0</v>
      </c>
      <c r="W79" s="59">
        <f t="shared" si="66"/>
        <v>0</v>
      </c>
      <c r="X79" s="59">
        <f t="shared" si="67"/>
        <v>0</v>
      </c>
      <c r="Y79" s="109"/>
      <c r="Z79" s="108">
        <f t="shared" si="68"/>
        <v>4898213935.4423676</v>
      </c>
      <c r="AA79" s="107"/>
      <c r="AB79" s="110">
        <f t="shared" si="69"/>
        <v>9627095.9849410318</v>
      </c>
      <c r="AC79" s="107">
        <v>214</v>
      </c>
      <c r="AD79" s="62">
        <f t="shared" si="70"/>
        <v>845972.04065796093</v>
      </c>
      <c r="AE79" s="107">
        <f t="shared" si="71"/>
        <v>181038016.70080364</v>
      </c>
      <c r="AF79" s="108">
        <f t="shared" si="72"/>
        <v>190665112.68574467</v>
      </c>
      <c r="AG79" s="107"/>
      <c r="AH79" s="64">
        <f t="shared" si="73"/>
        <v>13.477934378917446</v>
      </c>
      <c r="AI79" s="107">
        <f t="shared" si="74"/>
        <v>224811350.94002962</v>
      </c>
      <c r="AJ79" s="66">
        <f t="shared" si="75"/>
        <v>120.60904549463476</v>
      </c>
      <c r="AK79" s="107">
        <f t="shared" si="76"/>
        <v>2011753558.8872752</v>
      </c>
      <c r="AL79" s="108">
        <f t="shared" si="77"/>
        <v>2236564909.8273048</v>
      </c>
      <c r="AM79" s="107"/>
      <c r="AN79" s="111">
        <v>0</v>
      </c>
      <c r="AO79" s="107">
        <f t="shared" si="78"/>
        <v>0</v>
      </c>
      <c r="AP79" s="112"/>
      <c r="AQ79" s="108">
        <f t="shared" si="79"/>
        <v>4898213935.4423676</v>
      </c>
      <c r="AS79" s="71">
        <v>2163976200</v>
      </c>
      <c r="AT79" s="71">
        <v>2706460909.7826548</v>
      </c>
      <c r="AU79" s="71">
        <v>2642491731.2592559</v>
      </c>
      <c r="AV79" s="72">
        <f t="shared" si="80"/>
        <v>-2.3635729705970884E-2</v>
      </c>
      <c r="AW79" s="72">
        <f t="shared" si="81"/>
        <v>0.1381032737606355</v>
      </c>
      <c r="AX79" s="72">
        <f t="shared" si="82"/>
        <v>3.1752886652526248E-3</v>
      </c>
      <c r="AY79" s="72">
        <f t="shared" si="83"/>
        <v>4.2529513638459172E-2</v>
      </c>
      <c r="AZ79" s="73">
        <f t="shared" si="84"/>
        <v>1.3504348259490634E-4</v>
      </c>
      <c r="BA79" s="72">
        <f t="shared" si="85"/>
        <v>3.5565674100886867E-2</v>
      </c>
      <c r="BB79" s="74">
        <f t="shared" si="86"/>
        <v>1836164752.0759487</v>
      </c>
      <c r="BC79" s="113">
        <f t="shared" si="87"/>
        <v>4000140952.0759487</v>
      </c>
      <c r="BD79" s="102"/>
      <c r="BE79" s="76"/>
      <c r="BF79" s="102"/>
      <c r="BG79" s="102"/>
      <c r="BH79" s="102"/>
      <c r="BI79" s="102"/>
      <c r="BJ79" s="102"/>
    </row>
    <row r="80" spans="3:62" s="9" customFormat="1">
      <c r="C80" s="47"/>
      <c r="D80" s="79" t="s">
        <v>180</v>
      </c>
      <c r="E80" s="80" t="s">
        <v>181</v>
      </c>
      <c r="F80" s="81" t="s">
        <v>60</v>
      </c>
      <c r="G80" s="93">
        <v>277896.22106791515</v>
      </c>
      <c r="H80" s="94">
        <v>0.58195139385378447</v>
      </c>
      <c r="I80" s="95">
        <v>161722.09319717265</v>
      </c>
      <c r="J80" s="96"/>
      <c r="K80" s="83">
        <f t="shared" si="57"/>
        <v>161.02627987473545</v>
      </c>
      <c r="L80" s="84">
        <f t="shared" si="58"/>
        <v>231.94527356290715</v>
      </c>
      <c r="M80" s="84">
        <f t="shared" si="59"/>
        <v>138.70751908034916</v>
      </c>
      <c r="N80" s="84">
        <f t="shared" si="60"/>
        <v>116.27606530611774</v>
      </c>
      <c r="O80" s="96">
        <f t="shared" si="61"/>
        <v>312498084.49315166</v>
      </c>
      <c r="P80" s="96">
        <f t="shared" si="62"/>
        <v>450128101.77341008</v>
      </c>
      <c r="Q80" s="96">
        <f t="shared" si="63"/>
        <v>269184843.93432999</v>
      </c>
      <c r="R80" s="96">
        <f t="shared" si="64"/>
        <v>225652904.04043806</v>
      </c>
      <c r="S80" s="96">
        <v>1</v>
      </c>
      <c r="T80" s="96">
        <v>1</v>
      </c>
      <c r="U80" s="96">
        <v>1</v>
      </c>
      <c r="V80" s="85">
        <f t="shared" si="65"/>
        <v>0</v>
      </c>
      <c r="W80" s="85">
        <f t="shared" si="66"/>
        <v>0</v>
      </c>
      <c r="X80" s="85">
        <f t="shared" si="67"/>
        <v>0</v>
      </c>
      <c r="Y80" s="97"/>
      <c r="Z80" s="95">
        <f t="shared" si="68"/>
        <v>1257463934.2413297</v>
      </c>
      <c r="AA80" s="96"/>
      <c r="AB80" s="98">
        <f t="shared" si="69"/>
        <v>9627095.9849410318</v>
      </c>
      <c r="AC80" s="96">
        <v>90</v>
      </c>
      <c r="AD80" s="41">
        <f t="shared" si="70"/>
        <v>845972.04065796093</v>
      </c>
      <c r="AE80" s="96">
        <f t="shared" si="71"/>
        <v>76137483.659216478</v>
      </c>
      <c r="AF80" s="95">
        <f t="shared" si="72"/>
        <v>85764579.644157514</v>
      </c>
      <c r="AG80" s="96"/>
      <c r="AH80" s="86">
        <f t="shared" si="73"/>
        <v>13.477934378917446</v>
      </c>
      <c r="AI80" s="96">
        <f t="shared" si="74"/>
        <v>0</v>
      </c>
      <c r="AJ80" s="88">
        <f t="shared" si="75"/>
        <v>120.60904549463476</v>
      </c>
      <c r="AK80" s="96">
        <f t="shared" si="76"/>
        <v>402201575.63480705</v>
      </c>
      <c r="AL80" s="95">
        <f t="shared" si="77"/>
        <v>402201575.63480705</v>
      </c>
      <c r="AM80" s="96"/>
      <c r="AN80" s="99">
        <v>7.2091887140214528E-2</v>
      </c>
      <c r="AO80" s="96">
        <f t="shared" si="78"/>
        <v>35178400.99461551</v>
      </c>
      <c r="AP80" s="100"/>
      <c r="AQ80" s="95">
        <f t="shared" si="79"/>
        <v>1292642335.2359452</v>
      </c>
      <c r="AS80" s="89">
        <v>616214700.00000012</v>
      </c>
      <c r="AT80" s="89">
        <v>753434319.15377057</v>
      </c>
      <c r="AU80" s="89">
        <v>770959881.41062617</v>
      </c>
      <c r="AV80" s="90">
        <f t="shared" si="80"/>
        <v>2.3260902525039831E-2</v>
      </c>
      <c r="AW80" s="90">
        <f t="shared" si="81"/>
        <v>0.18499990599164623</v>
      </c>
      <c r="AX80" s="90">
        <f t="shared" si="82"/>
        <v>4.2535422120855903E-3</v>
      </c>
      <c r="AY80" s="90">
        <f t="shared" si="83"/>
        <v>1.2408193525560439E-2</v>
      </c>
      <c r="AZ80" s="91">
        <f t="shared" si="84"/>
        <v>5.2778774936698445E-5</v>
      </c>
      <c r="BA80" s="90">
        <f t="shared" si="85"/>
        <v>1.3900061467412681E-2</v>
      </c>
      <c r="BB80" s="92">
        <f t="shared" si="86"/>
        <v>717624607.52897179</v>
      </c>
      <c r="BC80" s="101">
        <f t="shared" si="87"/>
        <v>1333839307.5289719</v>
      </c>
      <c r="BD80" s="103"/>
      <c r="BE80" s="76"/>
      <c r="BF80" s="103"/>
      <c r="BG80" s="103"/>
      <c r="BH80" s="103"/>
      <c r="BI80" s="103"/>
      <c r="BJ80" s="103"/>
    </row>
    <row r="81" spans="3:62" s="9" customFormat="1">
      <c r="C81" s="47"/>
      <c r="D81" s="79" t="s">
        <v>182</v>
      </c>
      <c r="E81" s="80" t="s">
        <v>183</v>
      </c>
      <c r="F81" s="81" t="s">
        <v>60</v>
      </c>
      <c r="G81" s="93">
        <v>47087.063046328207</v>
      </c>
      <c r="H81" s="94">
        <v>0.51548396779614591</v>
      </c>
      <c r="I81" s="95">
        <v>24272.626090988542</v>
      </c>
      <c r="J81" s="96"/>
      <c r="K81" s="83">
        <f t="shared" si="57"/>
        <v>161.02627987473545</v>
      </c>
      <c r="L81" s="84">
        <f t="shared" si="58"/>
        <v>231.94527356290715</v>
      </c>
      <c r="M81" s="84">
        <f t="shared" si="59"/>
        <v>138.70751908034916</v>
      </c>
      <c r="N81" s="84">
        <f t="shared" si="60"/>
        <v>116.27606530611774</v>
      </c>
      <c r="O81" s="96">
        <f t="shared" si="61"/>
        <v>46902368.186667919</v>
      </c>
      <c r="P81" s="96">
        <f t="shared" si="62"/>
        <v>67559050.785173938</v>
      </c>
      <c r="Q81" s="96">
        <f t="shared" si="63"/>
        <v>40401548.959751688</v>
      </c>
      <c r="R81" s="96">
        <f t="shared" si="64"/>
        <v>33867905.478081137</v>
      </c>
      <c r="S81" s="96">
        <v>1</v>
      </c>
      <c r="T81" s="96">
        <v>1</v>
      </c>
      <c r="U81" s="96">
        <v>1</v>
      </c>
      <c r="V81" s="85">
        <f t="shared" si="65"/>
        <v>0</v>
      </c>
      <c r="W81" s="85">
        <f t="shared" si="66"/>
        <v>0</v>
      </c>
      <c r="X81" s="85">
        <f t="shared" si="67"/>
        <v>0</v>
      </c>
      <c r="Y81" s="97"/>
      <c r="Z81" s="95">
        <f t="shared" si="68"/>
        <v>188730873.40967467</v>
      </c>
      <c r="AA81" s="96"/>
      <c r="AB81" s="98">
        <f t="shared" si="69"/>
        <v>9627095.9849410318</v>
      </c>
      <c r="AC81" s="96">
        <v>30</v>
      </c>
      <c r="AD81" s="41">
        <f t="shared" si="70"/>
        <v>845972.04065796093</v>
      </c>
      <c r="AE81" s="96">
        <f t="shared" si="71"/>
        <v>25379161.219738826</v>
      </c>
      <c r="AF81" s="95">
        <f t="shared" si="72"/>
        <v>35006257.204679862</v>
      </c>
      <c r="AG81" s="96"/>
      <c r="AH81" s="86">
        <f t="shared" si="73"/>
        <v>13.477934378917446</v>
      </c>
      <c r="AI81" s="96">
        <f t="shared" si="74"/>
        <v>0</v>
      </c>
      <c r="AJ81" s="88">
        <f t="shared" si="75"/>
        <v>120.60904549463476</v>
      </c>
      <c r="AK81" s="96">
        <f t="shared" si="76"/>
        <v>68149508.749960005</v>
      </c>
      <c r="AL81" s="95">
        <f t="shared" si="77"/>
        <v>68149508.749960005</v>
      </c>
      <c r="AM81" s="96"/>
      <c r="AN81" s="99">
        <v>0</v>
      </c>
      <c r="AO81" s="96">
        <f t="shared" si="78"/>
        <v>0</v>
      </c>
      <c r="AP81" s="100"/>
      <c r="AQ81" s="95">
        <f t="shared" si="79"/>
        <v>188730873.40967467</v>
      </c>
      <c r="AS81" s="89">
        <v>81659700</v>
      </c>
      <c r="AT81" s="89">
        <v>102321040.86297758</v>
      </c>
      <c r="AU81" s="89">
        <v>100828868.75585486</v>
      </c>
      <c r="AV81" s="90">
        <f t="shared" si="80"/>
        <v>-1.458323815451555E-2</v>
      </c>
      <c r="AW81" s="90">
        <f t="shared" si="81"/>
        <v>0.14715576531209085</v>
      </c>
      <c r="AX81" s="90">
        <f t="shared" si="82"/>
        <v>3.3834247436590765E-3</v>
      </c>
      <c r="AY81" s="90">
        <f t="shared" si="83"/>
        <v>1.6227875751418281E-3</v>
      </c>
      <c r="AZ81" s="91">
        <f t="shared" si="84"/>
        <v>5.4905796354373743E-6</v>
      </c>
      <c r="BA81" s="90">
        <f t="shared" si="85"/>
        <v>1.4460243633134609E-3</v>
      </c>
      <c r="BB81" s="92">
        <f t="shared" si="86"/>
        <v>74654537.940925285</v>
      </c>
      <c r="BC81" s="101">
        <f t="shared" si="87"/>
        <v>156314237.9409253</v>
      </c>
      <c r="BD81" s="103"/>
      <c r="BE81" s="76"/>
      <c r="BF81" s="103"/>
      <c r="BG81" s="103"/>
      <c r="BH81" s="103"/>
      <c r="BI81" s="103"/>
      <c r="BJ81" s="103"/>
    </row>
    <row r="82" spans="3:62" s="9" customFormat="1">
      <c r="C82" s="49"/>
      <c r="D82" s="79" t="s">
        <v>184</v>
      </c>
      <c r="E82" s="80" t="s">
        <v>185</v>
      </c>
      <c r="F82" s="81" t="s">
        <v>60</v>
      </c>
      <c r="G82" s="93">
        <v>50120.211346903154</v>
      </c>
      <c r="H82" s="94">
        <v>0.55040509399163762</v>
      </c>
      <c r="I82" s="95">
        <v>27586.419637272971</v>
      </c>
      <c r="J82" s="96"/>
      <c r="K82" s="83">
        <f t="shared" si="57"/>
        <v>161.02627987473545</v>
      </c>
      <c r="L82" s="84">
        <f t="shared" si="58"/>
        <v>231.94527356290715</v>
      </c>
      <c r="M82" s="84">
        <f t="shared" si="59"/>
        <v>138.70751908034916</v>
      </c>
      <c r="N82" s="84">
        <f t="shared" si="60"/>
        <v>116.27606530611774</v>
      </c>
      <c r="O82" s="96">
        <f t="shared" si="61"/>
        <v>53305662.351040989</v>
      </c>
      <c r="P82" s="96">
        <f t="shared" si="62"/>
        <v>76782475.792661205</v>
      </c>
      <c r="Q82" s="96">
        <f t="shared" si="63"/>
        <v>45917325.938346714</v>
      </c>
      <c r="R82" s="96">
        <f t="shared" si="64"/>
        <v>38491683.975666255</v>
      </c>
      <c r="S82" s="96">
        <v>1</v>
      </c>
      <c r="T82" s="96">
        <v>1</v>
      </c>
      <c r="U82" s="96">
        <v>1</v>
      </c>
      <c r="V82" s="85">
        <f t="shared" si="65"/>
        <v>0</v>
      </c>
      <c r="W82" s="85">
        <f t="shared" si="66"/>
        <v>0</v>
      </c>
      <c r="X82" s="85">
        <f t="shared" si="67"/>
        <v>0</v>
      </c>
      <c r="Y82" s="97"/>
      <c r="Z82" s="95">
        <f t="shared" si="68"/>
        <v>214497148.05771515</v>
      </c>
      <c r="AA82" s="96"/>
      <c r="AB82" s="98">
        <f t="shared" si="69"/>
        <v>9627095.9849410318</v>
      </c>
      <c r="AC82" s="96">
        <v>26</v>
      </c>
      <c r="AD82" s="41">
        <f t="shared" si="70"/>
        <v>845972.04065796093</v>
      </c>
      <c r="AE82" s="96">
        <f t="shared" si="71"/>
        <v>21995273.057106983</v>
      </c>
      <c r="AF82" s="95">
        <f t="shared" si="72"/>
        <v>31622369.042048015</v>
      </c>
      <c r="AG82" s="96"/>
      <c r="AH82" s="86">
        <f t="shared" si="73"/>
        <v>13.477934378917446</v>
      </c>
      <c r="AI82" s="96">
        <f t="shared" si="74"/>
        <v>0</v>
      </c>
      <c r="AJ82" s="88">
        <f t="shared" si="75"/>
        <v>120.60904549463476</v>
      </c>
      <c r="AK82" s="96">
        <f t="shared" si="76"/>
        <v>72539410.206472218</v>
      </c>
      <c r="AL82" s="95">
        <f t="shared" si="77"/>
        <v>72539410.206472218</v>
      </c>
      <c r="AM82" s="96"/>
      <c r="AN82" s="99">
        <v>0.1901048371572186</v>
      </c>
      <c r="AO82" s="96">
        <f t="shared" si="78"/>
        <v>19801658.082046088</v>
      </c>
      <c r="AP82" s="100"/>
      <c r="AQ82" s="95">
        <f t="shared" si="79"/>
        <v>234298806.13976124</v>
      </c>
      <c r="AS82" s="89">
        <v>99929700</v>
      </c>
      <c r="AT82" s="89">
        <v>126300480.46169199</v>
      </c>
      <c r="AU82" s="89">
        <v>127551253.95447727</v>
      </c>
      <c r="AV82" s="90">
        <f t="shared" si="80"/>
        <v>9.9031570443205499E-3</v>
      </c>
      <c r="AW82" s="90">
        <f t="shared" si="81"/>
        <v>0.17164216051092693</v>
      </c>
      <c r="AX82" s="90">
        <f t="shared" si="82"/>
        <v>3.9464191681252295E-3</v>
      </c>
      <c r="AY82" s="90">
        <f t="shared" si="83"/>
        <v>2.0528703005910339E-3</v>
      </c>
      <c r="AZ82" s="91">
        <f t="shared" si="84"/>
        <v>8.1014867039274579E-6</v>
      </c>
      <c r="BA82" s="90">
        <f t="shared" si="85"/>
        <v>2.1336448846545086E-3</v>
      </c>
      <c r="BB82" s="92">
        <f t="shared" si="86"/>
        <v>110154626.04579367</v>
      </c>
      <c r="BC82" s="101">
        <f t="shared" si="87"/>
        <v>210084326.04579365</v>
      </c>
      <c r="BD82" s="102"/>
      <c r="BE82" s="76"/>
      <c r="BF82" s="102"/>
      <c r="BG82" s="102"/>
      <c r="BH82" s="102"/>
      <c r="BI82" s="102"/>
      <c r="BJ82" s="102"/>
    </row>
    <row r="83" spans="3:62" s="10" customFormat="1">
      <c r="C83" s="49"/>
      <c r="D83" s="104" t="s">
        <v>186</v>
      </c>
      <c r="E83" s="105" t="s">
        <v>187</v>
      </c>
      <c r="F83" s="52" t="s">
        <v>74</v>
      </c>
      <c r="G83" s="106">
        <v>375103.49546114652</v>
      </c>
      <c r="H83" s="107">
        <v>0</v>
      </c>
      <c r="I83" s="108">
        <v>0</v>
      </c>
      <c r="J83" s="107"/>
      <c r="K83" s="57">
        <f t="shared" si="57"/>
        <v>161.02627987473545</v>
      </c>
      <c r="L83" s="58">
        <f t="shared" si="58"/>
        <v>231.94527356290715</v>
      </c>
      <c r="M83" s="58">
        <f t="shared" si="59"/>
        <v>138.70751908034916</v>
      </c>
      <c r="N83" s="58">
        <f t="shared" si="60"/>
        <v>116.27606530611774</v>
      </c>
      <c r="O83" s="107">
        <f t="shared" si="61"/>
        <v>0</v>
      </c>
      <c r="P83" s="107">
        <f t="shared" si="62"/>
        <v>0</v>
      </c>
      <c r="Q83" s="107">
        <f t="shared" si="63"/>
        <v>0</v>
      </c>
      <c r="R83" s="107">
        <f t="shared" si="64"/>
        <v>0</v>
      </c>
      <c r="S83" s="107">
        <v>0</v>
      </c>
      <c r="T83" s="107">
        <v>0</v>
      </c>
      <c r="U83" s="107">
        <v>0</v>
      </c>
      <c r="V83" s="85">
        <f t="shared" si="65"/>
        <v>0</v>
      </c>
      <c r="W83" s="85">
        <f t="shared" si="66"/>
        <v>0</v>
      </c>
      <c r="X83" s="85">
        <f t="shared" si="67"/>
        <v>0</v>
      </c>
      <c r="Y83" s="109"/>
      <c r="Z83" s="108">
        <f t="shared" si="68"/>
        <v>0</v>
      </c>
      <c r="AA83" s="107"/>
      <c r="AB83" s="110">
        <f t="shared" si="69"/>
        <v>9627095.9849410318</v>
      </c>
      <c r="AC83" s="107">
        <v>49</v>
      </c>
      <c r="AD83" s="62">
        <f t="shared" si="70"/>
        <v>845972.04065796093</v>
      </c>
      <c r="AE83" s="107">
        <f t="shared" si="71"/>
        <v>41452629.992240086</v>
      </c>
      <c r="AF83" s="108">
        <f t="shared" si="72"/>
        <v>51079725.977181122</v>
      </c>
      <c r="AG83" s="107"/>
      <c r="AH83" s="64">
        <f t="shared" si="73"/>
        <v>13.477934378917446</v>
      </c>
      <c r="AI83" s="107">
        <f t="shared" si="74"/>
        <v>60667443.565534696</v>
      </c>
      <c r="AJ83" s="66">
        <f t="shared" si="75"/>
        <v>120.60904549463476</v>
      </c>
      <c r="AK83" s="107">
        <f t="shared" si="76"/>
        <v>0</v>
      </c>
      <c r="AL83" s="108">
        <f t="shared" si="77"/>
        <v>60667443.565534696</v>
      </c>
      <c r="AM83" s="107"/>
      <c r="AN83" s="111">
        <v>0.26855309203038924</v>
      </c>
      <c r="AO83" s="107">
        <f t="shared" si="78"/>
        <v>30010047.906340469</v>
      </c>
      <c r="AP83" s="112"/>
      <c r="AQ83" s="108">
        <f t="shared" si="79"/>
        <v>30010047.906340469</v>
      </c>
      <c r="AS83" s="71">
        <v>17732700</v>
      </c>
      <c r="AT83" s="71">
        <v>22148515.913539119</v>
      </c>
      <c r="AU83" s="71">
        <v>22553861.837159224</v>
      </c>
      <c r="AV83" s="72">
        <f t="shared" si="80"/>
        <v>1.8301267913500324E-2</v>
      </c>
      <c r="AW83" s="72">
        <f t="shared" si="81"/>
        <v>0.1800402713801067</v>
      </c>
      <c r="AX83" s="72">
        <f t="shared" si="82"/>
        <v>4.1395096396708957E-3</v>
      </c>
      <c r="AY83" s="72">
        <f t="shared" si="83"/>
        <v>3.629925358919805E-4</v>
      </c>
      <c r="AZ83" s="73">
        <f t="shared" si="84"/>
        <v>1.5026111014534368E-6</v>
      </c>
      <c r="BA83" s="72">
        <f t="shared" si="85"/>
        <v>3.9573458642929967E-4</v>
      </c>
      <c r="BB83" s="74">
        <f t="shared" si="86"/>
        <v>20430764.132788185</v>
      </c>
      <c r="BC83" s="113">
        <f t="shared" si="87"/>
        <v>38163464.132788181</v>
      </c>
      <c r="BD83" s="102"/>
      <c r="BE83" s="76"/>
      <c r="BF83" s="102"/>
      <c r="BG83" s="102"/>
      <c r="BH83" s="102"/>
      <c r="BI83" s="102"/>
      <c r="BJ83" s="102"/>
    </row>
    <row r="84" spans="3:62" s="9" customFormat="1">
      <c r="C84" s="47"/>
      <c r="D84" s="79" t="s">
        <v>188</v>
      </c>
      <c r="E84" s="80" t="s">
        <v>189</v>
      </c>
      <c r="F84" s="81" t="s">
        <v>60</v>
      </c>
      <c r="G84" s="93">
        <v>175092.34060321286</v>
      </c>
      <c r="H84" s="94">
        <v>0.54364345068485187</v>
      </c>
      <c r="I84" s="95">
        <v>95187.80423401804</v>
      </c>
      <c r="J84" s="96"/>
      <c r="K84" s="83">
        <f t="shared" si="57"/>
        <v>161.02627987473545</v>
      </c>
      <c r="L84" s="84">
        <f t="shared" si="58"/>
        <v>231.94527356290715</v>
      </c>
      <c r="M84" s="84">
        <f t="shared" si="59"/>
        <v>138.70751908034916</v>
      </c>
      <c r="N84" s="84">
        <f t="shared" si="60"/>
        <v>116.27606530611774</v>
      </c>
      <c r="O84" s="96">
        <f t="shared" si="61"/>
        <v>183932856.0629822</v>
      </c>
      <c r="P84" s="96">
        <f t="shared" si="62"/>
        <v>264940335.51494116</v>
      </c>
      <c r="Q84" s="96">
        <f t="shared" si="63"/>
        <v>158439170.06407917</v>
      </c>
      <c r="R84" s="96">
        <f t="shared" si="64"/>
        <v>132816760.09752759</v>
      </c>
      <c r="S84" s="96">
        <v>1</v>
      </c>
      <c r="T84" s="96">
        <v>1</v>
      </c>
      <c r="U84" s="96">
        <v>1</v>
      </c>
      <c r="V84" s="85">
        <f t="shared" si="65"/>
        <v>0</v>
      </c>
      <c r="W84" s="85">
        <f t="shared" si="66"/>
        <v>0</v>
      </c>
      <c r="X84" s="85">
        <f t="shared" si="67"/>
        <v>0</v>
      </c>
      <c r="Y84" s="97"/>
      <c r="Z84" s="95">
        <f t="shared" si="68"/>
        <v>740129121.73953021</v>
      </c>
      <c r="AA84" s="96"/>
      <c r="AB84" s="98">
        <f t="shared" si="69"/>
        <v>9627095.9849410318</v>
      </c>
      <c r="AC84" s="96">
        <v>77</v>
      </c>
      <c r="AD84" s="41">
        <f t="shared" si="70"/>
        <v>845972.04065796093</v>
      </c>
      <c r="AE84" s="96">
        <f t="shared" si="71"/>
        <v>65139847.130662993</v>
      </c>
      <c r="AF84" s="95">
        <f t="shared" si="72"/>
        <v>74766943.115604028</v>
      </c>
      <c r="AG84" s="96"/>
      <c r="AH84" s="86">
        <f t="shared" si="73"/>
        <v>13.477934378917446</v>
      </c>
      <c r="AI84" s="96">
        <f t="shared" si="74"/>
        <v>0</v>
      </c>
      <c r="AJ84" s="88">
        <f t="shared" si="75"/>
        <v>120.60904549463476</v>
      </c>
      <c r="AK84" s="96">
        <f t="shared" si="76"/>
        <v>253412640.88289979</v>
      </c>
      <c r="AL84" s="95">
        <f t="shared" si="77"/>
        <v>253412640.88289979</v>
      </c>
      <c r="AM84" s="96"/>
      <c r="AN84" s="99">
        <v>0</v>
      </c>
      <c r="AO84" s="96">
        <f t="shared" si="78"/>
        <v>0</v>
      </c>
      <c r="AP84" s="100"/>
      <c r="AQ84" s="95">
        <f t="shared" si="79"/>
        <v>740129121.73953021</v>
      </c>
      <c r="AS84" s="89">
        <v>320064300</v>
      </c>
      <c r="AT84" s="89">
        <v>396844803.49643946</v>
      </c>
      <c r="AU84" s="89">
        <v>408061005.08328301</v>
      </c>
      <c r="AV84" s="90">
        <f t="shared" si="80"/>
        <v>2.8263445780370874E-2</v>
      </c>
      <c r="AW84" s="90">
        <f t="shared" si="81"/>
        <v>0.19000244924697726</v>
      </c>
      <c r="AX84" s="90">
        <f t="shared" si="82"/>
        <v>4.368561345691504E-3</v>
      </c>
      <c r="AY84" s="90">
        <f t="shared" si="83"/>
        <v>6.5675271092495132E-3</v>
      </c>
      <c r="AZ84" s="91">
        <f t="shared" si="84"/>
        <v>2.8690645066248486E-5</v>
      </c>
      <c r="BA84" s="90">
        <f t="shared" si="85"/>
        <v>7.556100543047603E-3</v>
      </c>
      <c r="BB84" s="92">
        <f t="shared" si="86"/>
        <v>390102137.27229691</v>
      </c>
      <c r="BC84" s="101">
        <f t="shared" si="87"/>
        <v>710166437.27229691</v>
      </c>
      <c r="BD84" s="103"/>
      <c r="BE84" s="76"/>
      <c r="BF84" s="103"/>
      <c r="BG84" s="103"/>
      <c r="BH84" s="103"/>
      <c r="BI84" s="103"/>
      <c r="BJ84" s="103"/>
    </row>
    <row r="85" spans="3:62" s="9" customFormat="1">
      <c r="C85" s="47"/>
      <c r="D85" s="79" t="s">
        <v>190</v>
      </c>
      <c r="E85" s="80" t="s">
        <v>191</v>
      </c>
      <c r="F85" s="81" t="s">
        <v>60</v>
      </c>
      <c r="G85" s="93">
        <v>88927.146766028833</v>
      </c>
      <c r="H85" s="94">
        <v>0.48206066686540011</v>
      </c>
      <c r="I85" s="95">
        <v>42868.279672469165</v>
      </c>
      <c r="J85" s="96"/>
      <c r="K85" s="83">
        <f t="shared" si="57"/>
        <v>161.02627987473545</v>
      </c>
      <c r="L85" s="84">
        <f t="shared" si="58"/>
        <v>231.94527356290715</v>
      </c>
      <c r="M85" s="84">
        <f t="shared" si="59"/>
        <v>138.70751908034916</v>
      </c>
      <c r="N85" s="84">
        <f t="shared" si="60"/>
        <v>116.27606530611774</v>
      </c>
      <c r="O85" s="96">
        <f t="shared" si="61"/>
        <v>82835035.203449428</v>
      </c>
      <c r="P85" s="96">
        <f t="shared" si="62"/>
        <v>119317138.26962486</v>
      </c>
      <c r="Q85" s="96">
        <f t="shared" si="63"/>
        <v>71353832.647329137</v>
      </c>
      <c r="R85" s="96">
        <f t="shared" si="64"/>
        <v>59814658.64108333</v>
      </c>
      <c r="S85" s="96">
        <v>1</v>
      </c>
      <c r="T85" s="96">
        <v>1</v>
      </c>
      <c r="U85" s="96">
        <v>1</v>
      </c>
      <c r="V85" s="85">
        <f t="shared" si="65"/>
        <v>0</v>
      </c>
      <c r="W85" s="85">
        <f t="shared" si="66"/>
        <v>0</v>
      </c>
      <c r="X85" s="85">
        <f t="shared" si="67"/>
        <v>0</v>
      </c>
      <c r="Y85" s="97"/>
      <c r="Z85" s="95">
        <f t="shared" si="68"/>
        <v>333320664.76148677</v>
      </c>
      <c r="AA85" s="96"/>
      <c r="AB85" s="98">
        <f t="shared" si="69"/>
        <v>9627095.9849410318</v>
      </c>
      <c r="AC85" s="96">
        <v>55</v>
      </c>
      <c r="AD85" s="41">
        <f t="shared" si="70"/>
        <v>845972.04065796093</v>
      </c>
      <c r="AE85" s="96">
        <f t="shared" si="71"/>
        <v>46528462.236187853</v>
      </c>
      <c r="AF85" s="95">
        <f t="shared" si="72"/>
        <v>56155558.221128881</v>
      </c>
      <c r="AG85" s="96"/>
      <c r="AH85" s="86">
        <f t="shared" si="73"/>
        <v>13.477934378917446</v>
      </c>
      <c r="AI85" s="96">
        <f t="shared" si="74"/>
        <v>0</v>
      </c>
      <c r="AJ85" s="88">
        <f t="shared" si="75"/>
        <v>120.60904549463476</v>
      </c>
      <c r="AK85" s="96">
        <f t="shared" si="76"/>
        <v>128705019.48014441</v>
      </c>
      <c r="AL85" s="95">
        <f t="shared" si="77"/>
        <v>128705019.48014441</v>
      </c>
      <c r="AM85" s="96"/>
      <c r="AN85" s="99">
        <v>6.2221374891609504E-2</v>
      </c>
      <c r="AO85" s="96">
        <f t="shared" si="78"/>
        <v>11502279.307830434</v>
      </c>
      <c r="AP85" s="100"/>
      <c r="AQ85" s="95">
        <f t="shared" si="79"/>
        <v>344822944.06931722</v>
      </c>
      <c r="AS85" s="89">
        <v>156342600</v>
      </c>
      <c r="AT85" s="89">
        <v>191328793.01823911</v>
      </c>
      <c r="AU85" s="89">
        <v>203627986.72093505</v>
      </c>
      <c r="AV85" s="90">
        <f t="shared" si="80"/>
        <v>6.4283025616136469E-2</v>
      </c>
      <c r="AW85" s="90">
        <f t="shared" si="81"/>
        <v>0.22602202908274285</v>
      </c>
      <c r="AX85" s="90">
        <f t="shared" si="82"/>
        <v>5.1967282708138022E-3</v>
      </c>
      <c r="AY85" s="90">
        <f t="shared" si="83"/>
        <v>3.2772852743395528E-3</v>
      </c>
      <c r="AZ85" s="91">
        <f t="shared" si="84"/>
        <v>1.7031161036682121E-5</v>
      </c>
      <c r="BA85" s="90">
        <f t="shared" si="85"/>
        <v>4.485405081023925E-3</v>
      </c>
      <c r="BB85" s="92">
        <f t="shared" si="86"/>
        <v>231569987.54462308</v>
      </c>
      <c r="BC85" s="101">
        <f t="shared" si="87"/>
        <v>387912587.54462308</v>
      </c>
      <c r="BD85" s="103"/>
      <c r="BE85" s="76"/>
      <c r="BF85" s="103"/>
      <c r="BG85" s="103"/>
      <c r="BH85" s="103"/>
      <c r="BI85" s="103"/>
      <c r="BJ85" s="103"/>
    </row>
    <row r="86" spans="3:62" s="9" customFormat="1">
      <c r="C86" s="47"/>
      <c r="D86" s="79" t="s">
        <v>192</v>
      </c>
      <c r="E86" s="80" t="s">
        <v>536</v>
      </c>
      <c r="F86" s="81" t="s">
        <v>60</v>
      </c>
      <c r="G86" s="93">
        <v>119289.573438356</v>
      </c>
      <c r="H86" s="94">
        <v>0.54537071570836759</v>
      </c>
      <c r="I86" s="95">
        <v>65057.040042622088</v>
      </c>
      <c r="J86" s="96"/>
      <c r="K86" s="83">
        <f t="shared" si="57"/>
        <v>161.02627987473545</v>
      </c>
      <c r="L86" s="84">
        <f t="shared" si="58"/>
        <v>231.94527356290715</v>
      </c>
      <c r="M86" s="84">
        <f t="shared" si="59"/>
        <v>138.70751908034916</v>
      </c>
      <c r="N86" s="84">
        <f t="shared" si="60"/>
        <v>116.27606530611774</v>
      </c>
      <c r="O86" s="96">
        <f t="shared" si="61"/>
        <v>125710717.65270162</v>
      </c>
      <c r="P86" s="96">
        <f t="shared" si="62"/>
        <v>181076075.39854783</v>
      </c>
      <c r="Q86" s="96">
        <f t="shared" si="63"/>
        <v>108286807.47627652</v>
      </c>
      <c r="R86" s="96">
        <f t="shared" si="64"/>
        <v>90774919.639423713</v>
      </c>
      <c r="S86" s="96">
        <v>1</v>
      </c>
      <c r="T86" s="96">
        <v>1</v>
      </c>
      <c r="U86" s="96">
        <v>1</v>
      </c>
      <c r="V86" s="85">
        <f t="shared" si="65"/>
        <v>0</v>
      </c>
      <c r="W86" s="85">
        <f t="shared" si="66"/>
        <v>0</v>
      </c>
      <c r="X86" s="85">
        <f t="shared" si="67"/>
        <v>0</v>
      </c>
      <c r="Y86" s="97"/>
      <c r="Z86" s="95">
        <f t="shared" si="68"/>
        <v>505848520.16694969</v>
      </c>
      <c r="AA86" s="96"/>
      <c r="AB86" s="98">
        <f t="shared" si="69"/>
        <v>9627095.9849410318</v>
      </c>
      <c r="AC86" s="96">
        <v>69</v>
      </c>
      <c r="AD86" s="41">
        <f t="shared" si="70"/>
        <v>845972.04065796093</v>
      </c>
      <c r="AE86" s="96">
        <f t="shared" si="71"/>
        <v>58372070.805399306</v>
      </c>
      <c r="AF86" s="95">
        <f t="shared" si="72"/>
        <v>67999166.790340334</v>
      </c>
      <c r="AG86" s="96"/>
      <c r="AH86" s="86">
        <f t="shared" si="73"/>
        <v>13.477934378917446</v>
      </c>
      <c r="AI86" s="96">
        <f t="shared" si="74"/>
        <v>0</v>
      </c>
      <c r="AJ86" s="88">
        <f t="shared" si="75"/>
        <v>120.60904549463476</v>
      </c>
      <c r="AK86" s="96">
        <f t="shared" si="76"/>
        <v>172648819.07834703</v>
      </c>
      <c r="AL86" s="95">
        <f t="shared" si="77"/>
        <v>172648819.07834703</v>
      </c>
      <c r="AM86" s="96"/>
      <c r="AN86" s="99">
        <v>8.2075713681978191E-2</v>
      </c>
      <c r="AO86" s="96">
        <f t="shared" si="78"/>
        <v>19751355.186303116</v>
      </c>
      <c r="AP86" s="100"/>
      <c r="AQ86" s="95">
        <f t="shared" si="79"/>
        <v>525599875.35325283</v>
      </c>
      <c r="AS86" s="89">
        <v>230085900</v>
      </c>
      <c r="AT86" s="89">
        <v>283449394.45240086</v>
      </c>
      <c r="AU86" s="89">
        <v>302974145.89580876</v>
      </c>
      <c r="AV86" s="90">
        <f t="shared" si="80"/>
        <v>6.8882671212362204E-2</v>
      </c>
      <c r="AW86" s="90">
        <f t="shared" si="81"/>
        <v>0.2306216746789686</v>
      </c>
      <c r="AX86" s="90">
        <f t="shared" si="82"/>
        <v>5.3024839283602621E-3</v>
      </c>
      <c r="AY86" s="90">
        <f t="shared" si="83"/>
        <v>4.8762094191439238E-3</v>
      </c>
      <c r="AZ86" s="91">
        <f t="shared" si="84"/>
        <v>2.5856022076329586E-5</v>
      </c>
      <c r="BA86" s="90">
        <f t="shared" si="85"/>
        <v>6.8095611653513433E-3</v>
      </c>
      <c r="BB86" s="92">
        <f t="shared" si="86"/>
        <v>351560219.36925888</v>
      </c>
      <c r="BC86" s="101">
        <f t="shared" si="87"/>
        <v>581646119.36925888</v>
      </c>
      <c r="BD86" s="103"/>
      <c r="BE86" s="76"/>
      <c r="BF86" s="103"/>
      <c r="BG86" s="103"/>
      <c r="BH86" s="103"/>
      <c r="BI86" s="103"/>
      <c r="BJ86" s="103"/>
    </row>
    <row r="87" spans="3:62" s="10" customFormat="1">
      <c r="C87" s="49"/>
      <c r="D87" s="104" t="s">
        <v>193</v>
      </c>
      <c r="E87" s="105" t="s">
        <v>194</v>
      </c>
      <c r="F87" s="52" t="s">
        <v>74</v>
      </c>
      <c r="G87" s="106">
        <v>383309.06080759765</v>
      </c>
      <c r="H87" s="107">
        <v>0</v>
      </c>
      <c r="I87" s="108">
        <v>0</v>
      </c>
      <c r="J87" s="107"/>
      <c r="K87" s="57">
        <f t="shared" si="57"/>
        <v>161.02627987473545</v>
      </c>
      <c r="L87" s="58">
        <f t="shared" si="58"/>
        <v>231.94527356290715</v>
      </c>
      <c r="M87" s="58">
        <f t="shared" si="59"/>
        <v>138.70751908034916</v>
      </c>
      <c r="N87" s="58">
        <f t="shared" si="60"/>
        <v>116.27606530611774</v>
      </c>
      <c r="O87" s="107">
        <f t="shared" si="61"/>
        <v>0</v>
      </c>
      <c r="P87" s="107">
        <f t="shared" si="62"/>
        <v>0</v>
      </c>
      <c r="Q87" s="107">
        <f t="shared" si="63"/>
        <v>0</v>
      </c>
      <c r="R87" s="107">
        <f t="shared" si="64"/>
        <v>0</v>
      </c>
      <c r="S87" s="107">
        <v>0</v>
      </c>
      <c r="T87" s="107">
        <v>0</v>
      </c>
      <c r="U87" s="107">
        <v>0</v>
      </c>
      <c r="V87" s="85">
        <f t="shared" si="65"/>
        <v>0</v>
      </c>
      <c r="W87" s="85">
        <f t="shared" si="66"/>
        <v>0</v>
      </c>
      <c r="X87" s="85">
        <f t="shared" si="67"/>
        <v>0</v>
      </c>
      <c r="Y87" s="109"/>
      <c r="Z87" s="108">
        <f t="shared" si="68"/>
        <v>0</v>
      </c>
      <c r="AA87" s="107"/>
      <c r="AB87" s="110">
        <f t="shared" si="69"/>
        <v>9627095.9849410318</v>
      </c>
      <c r="AC87" s="107">
        <v>44</v>
      </c>
      <c r="AD87" s="62">
        <f t="shared" si="70"/>
        <v>845972.04065796093</v>
      </c>
      <c r="AE87" s="107">
        <f t="shared" si="71"/>
        <v>37222769.788950279</v>
      </c>
      <c r="AF87" s="108">
        <f t="shared" si="72"/>
        <v>46849865.773891315</v>
      </c>
      <c r="AG87" s="107"/>
      <c r="AH87" s="64">
        <f t="shared" si="73"/>
        <v>13.477934378917446</v>
      </c>
      <c r="AI87" s="107">
        <f t="shared" si="74"/>
        <v>61994572.420911334</v>
      </c>
      <c r="AJ87" s="66">
        <f t="shared" si="75"/>
        <v>120.60904549463476</v>
      </c>
      <c r="AK87" s="107">
        <f t="shared" si="76"/>
        <v>0</v>
      </c>
      <c r="AL87" s="108">
        <f t="shared" si="77"/>
        <v>61994572.420911334</v>
      </c>
      <c r="AM87" s="107"/>
      <c r="AN87" s="111">
        <v>0.47624193676723836</v>
      </c>
      <c r="AO87" s="107">
        <f t="shared" si="78"/>
        <v>51836286.052234784</v>
      </c>
      <c r="AP87" s="112"/>
      <c r="AQ87" s="108">
        <f t="shared" si="79"/>
        <v>51836286.052234784</v>
      </c>
      <c r="AS87" s="71">
        <v>29880000</v>
      </c>
      <c r="AT87" s="71">
        <v>37323753.022116438</v>
      </c>
      <c r="AU87" s="71">
        <v>38612678.625215843</v>
      </c>
      <c r="AV87" s="72">
        <f t="shared" si="80"/>
        <v>3.453365481053431E-2</v>
      </c>
      <c r="AW87" s="72">
        <f t="shared" si="81"/>
        <v>0.19627265827714069</v>
      </c>
      <c r="AX87" s="72">
        <f t="shared" si="82"/>
        <v>4.5127268178058776E-3</v>
      </c>
      <c r="AY87" s="72">
        <f t="shared" si="83"/>
        <v>6.2145074014138639E-4</v>
      </c>
      <c r="AZ87" s="73">
        <f t="shared" si="84"/>
        <v>2.8044374209813461E-6</v>
      </c>
      <c r="BA87" s="72">
        <f t="shared" si="85"/>
        <v>7.3858956711115166E-4</v>
      </c>
      <c r="BB87" s="74">
        <f t="shared" si="86"/>
        <v>38131489.523678459</v>
      </c>
      <c r="BC87" s="113">
        <f t="shared" si="87"/>
        <v>68011489.523678452</v>
      </c>
      <c r="BD87" s="102"/>
      <c r="BE87" s="76"/>
      <c r="BF87" s="102"/>
      <c r="BG87" s="102"/>
      <c r="BH87" s="102"/>
      <c r="BI87" s="102"/>
      <c r="BJ87" s="102"/>
    </row>
    <row r="88" spans="3:62" s="9" customFormat="1">
      <c r="C88" s="49"/>
      <c r="D88" s="129"/>
      <c r="E88" s="80"/>
      <c r="F88" s="81"/>
      <c r="G88" s="93"/>
      <c r="H88" s="93"/>
      <c r="I88" s="95"/>
      <c r="J88" s="96"/>
      <c r="K88" s="83"/>
      <c r="L88" s="84"/>
      <c r="M88" s="84"/>
      <c r="N88" s="84"/>
      <c r="O88" s="96"/>
      <c r="P88" s="96"/>
      <c r="Q88" s="96"/>
      <c r="R88" s="96"/>
      <c r="S88" s="96"/>
      <c r="T88" s="96"/>
      <c r="U88" s="96"/>
      <c r="V88" s="85"/>
      <c r="W88" s="85"/>
      <c r="X88" s="85"/>
      <c r="Y88" s="97"/>
      <c r="Z88" s="95"/>
      <c r="AA88" s="96"/>
      <c r="AB88" s="98"/>
      <c r="AC88" s="96"/>
      <c r="AD88" s="41"/>
      <c r="AE88" s="96"/>
      <c r="AF88" s="95"/>
      <c r="AG88" s="96"/>
      <c r="AH88" s="86"/>
      <c r="AI88" s="96"/>
      <c r="AJ88" s="88"/>
      <c r="AK88" s="96"/>
      <c r="AL88" s="95"/>
      <c r="AM88" s="96"/>
      <c r="AN88" s="99"/>
      <c r="AO88" s="96"/>
      <c r="AP88" s="100"/>
      <c r="AQ88" s="95"/>
      <c r="AS88" s="89"/>
      <c r="AT88" s="89"/>
      <c r="AU88" s="89"/>
      <c r="AV88" s="90"/>
      <c r="AW88" s="90"/>
      <c r="AX88" s="90"/>
      <c r="AY88" s="90"/>
      <c r="AZ88" s="91"/>
      <c r="BA88" s="90"/>
      <c r="BB88" s="92"/>
      <c r="BC88" s="101"/>
      <c r="BD88" s="102"/>
      <c r="BE88" s="76"/>
      <c r="BF88" s="102"/>
      <c r="BG88" s="102"/>
      <c r="BH88" s="102"/>
      <c r="BI88" s="102"/>
      <c r="BJ88" s="102"/>
    </row>
    <row r="89" spans="3:62" s="9" customFormat="1">
      <c r="C89" s="49"/>
      <c r="D89" s="131" t="s">
        <v>195</v>
      </c>
      <c r="E89" s="80"/>
      <c r="F89" s="81"/>
      <c r="G89" s="93"/>
      <c r="H89" s="93"/>
      <c r="I89" s="95"/>
      <c r="J89" s="96"/>
      <c r="K89" s="83"/>
      <c r="L89" s="84"/>
      <c r="M89" s="84"/>
      <c r="N89" s="84"/>
      <c r="O89" s="96"/>
      <c r="P89" s="96"/>
      <c r="Q89" s="96"/>
      <c r="R89" s="96"/>
      <c r="S89" s="96"/>
      <c r="T89" s="96"/>
      <c r="U89" s="96"/>
      <c r="V89" s="85"/>
      <c r="W89" s="85"/>
      <c r="X89" s="85"/>
      <c r="Y89" s="97"/>
      <c r="Z89" s="95"/>
      <c r="AA89" s="96"/>
      <c r="AB89" s="98"/>
      <c r="AC89" s="96"/>
      <c r="AD89" s="41"/>
      <c r="AE89" s="96"/>
      <c r="AF89" s="95"/>
      <c r="AG89" s="96"/>
      <c r="AH89" s="86"/>
      <c r="AI89" s="96"/>
      <c r="AJ89" s="88"/>
      <c r="AK89" s="96"/>
      <c r="AL89" s="95"/>
      <c r="AM89" s="96"/>
      <c r="AN89" s="99"/>
      <c r="AO89" s="96"/>
      <c r="AP89" s="100"/>
      <c r="AQ89" s="95"/>
      <c r="AS89" s="89"/>
      <c r="AT89" s="89"/>
      <c r="AU89" s="89"/>
      <c r="AV89" s="90"/>
      <c r="AW89" s="90"/>
      <c r="AX89" s="90"/>
      <c r="AY89" s="90"/>
      <c r="AZ89" s="91"/>
      <c r="BA89" s="90"/>
      <c r="BB89" s="92"/>
      <c r="BC89" s="101"/>
      <c r="BD89" s="102"/>
      <c r="BE89" s="76"/>
      <c r="BF89" s="102"/>
      <c r="BG89" s="102"/>
      <c r="BH89" s="102"/>
      <c r="BI89" s="102"/>
      <c r="BJ89" s="102"/>
    </row>
    <row r="90" spans="3:62" s="9" customFormat="1">
      <c r="C90" s="49"/>
      <c r="D90" s="129"/>
      <c r="E90" s="80"/>
      <c r="F90" s="81"/>
      <c r="G90" s="93"/>
      <c r="H90" s="93"/>
      <c r="I90" s="95"/>
      <c r="J90" s="96"/>
      <c r="K90" s="83"/>
      <c r="L90" s="84"/>
      <c r="M90" s="84"/>
      <c r="N90" s="84"/>
      <c r="O90" s="96"/>
      <c r="P90" s="96"/>
      <c r="Q90" s="96"/>
      <c r="R90" s="96"/>
      <c r="S90" s="96"/>
      <c r="T90" s="96"/>
      <c r="U90" s="96"/>
      <c r="V90" s="85"/>
      <c r="W90" s="85"/>
      <c r="X90" s="85"/>
      <c r="Y90" s="97"/>
      <c r="Z90" s="95"/>
      <c r="AA90" s="96"/>
      <c r="AB90" s="98"/>
      <c r="AC90" s="96"/>
      <c r="AD90" s="41"/>
      <c r="AE90" s="96"/>
      <c r="AF90" s="95"/>
      <c r="AG90" s="96"/>
      <c r="AH90" s="86"/>
      <c r="AI90" s="96"/>
      <c r="AJ90" s="88"/>
      <c r="AK90" s="96"/>
      <c r="AL90" s="95"/>
      <c r="AM90" s="96"/>
      <c r="AN90" s="99"/>
      <c r="AO90" s="96"/>
      <c r="AP90" s="100"/>
      <c r="AQ90" s="95"/>
      <c r="AS90" s="89"/>
      <c r="AT90" s="89"/>
      <c r="AU90" s="89"/>
      <c r="AV90" s="90"/>
      <c r="AW90" s="90"/>
      <c r="AX90" s="90"/>
      <c r="AY90" s="90"/>
      <c r="AZ90" s="91"/>
      <c r="BA90" s="90"/>
      <c r="BB90" s="92"/>
      <c r="BC90" s="101"/>
      <c r="BD90" s="102"/>
      <c r="BE90" s="76"/>
      <c r="BF90" s="102"/>
      <c r="BG90" s="102"/>
      <c r="BH90" s="102"/>
      <c r="BI90" s="102"/>
      <c r="BJ90" s="102"/>
    </row>
    <row r="91" spans="3:62" s="10" customFormat="1">
      <c r="D91" s="104" t="s">
        <v>196</v>
      </c>
      <c r="E91" s="105" t="s">
        <v>197</v>
      </c>
      <c r="F91" s="52" t="s">
        <v>56</v>
      </c>
      <c r="G91" s="106">
        <v>1278375.2389758127</v>
      </c>
      <c r="H91" s="130">
        <v>0.55494134008849427</v>
      </c>
      <c r="I91" s="108">
        <v>709423.2682531866</v>
      </c>
      <c r="J91" s="107"/>
      <c r="K91" s="57">
        <f t="shared" si="57"/>
        <v>161.02627987473545</v>
      </c>
      <c r="L91" s="58">
        <f t="shared" si="58"/>
        <v>231.94527356290715</v>
      </c>
      <c r="M91" s="58">
        <f t="shared" si="59"/>
        <v>138.70751908034916</v>
      </c>
      <c r="N91" s="58">
        <f t="shared" si="60"/>
        <v>116.27606530611774</v>
      </c>
      <c r="O91" s="107">
        <f t="shared" ref="O91:O144" si="88">I91*K91*12</f>
        <v>1370829476.9206457</v>
      </c>
      <c r="P91" s="107">
        <f t="shared" ref="P91:P144" si="89">I91*L91*12</f>
        <v>1974568488.3225241</v>
      </c>
      <c r="Q91" s="107">
        <f t="shared" ref="Q91:Q144" si="90">I91*M91*12</f>
        <v>1180828098.2072706</v>
      </c>
      <c r="R91" s="107">
        <f t="shared" ref="R91:R144" si="91">I91*N91*12</f>
        <v>989867355.2290442</v>
      </c>
      <c r="S91" s="107">
        <v>1</v>
      </c>
      <c r="T91" s="107">
        <v>1</v>
      </c>
      <c r="U91" s="107">
        <v>1</v>
      </c>
      <c r="V91" s="59">
        <f t="shared" ref="V91:V143" si="92">IF(S91=1,0,P91)</f>
        <v>0</v>
      </c>
      <c r="W91" s="59">
        <f t="shared" ref="W91:W143" si="93">IF(T91=1,0,Q91)</f>
        <v>0</v>
      </c>
      <c r="X91" s="59">
        <f t="shared" ref="X91:X144" si="94">IF(U91=1,0,R91)</f>
        <v>0</v>
      </c>
      <c r="Y91" s="109"/>
      <c r="Z91" s="108">
        <f t="shared" si="68"/>
        <v>5516093418.6794844</v>
      </c>
      <c r="AA91" s="107"/>
      <c r="AB91" s="110">
        <f t="shared" ref="AB91:AB144" si="95">$AB$5</f>
        <v>9627095.9849410318</v>
      </c>
      <c r="AC91" s="107">
        <v>222</v>
      </c>
      <c r="AD91" s="62">
        <f t="shared" si="70"/>
        <v>845972.04065796093</v>
      </c>
      <c r="AE91" s="107">
        <f t="shared" ref="AE91:AE144" si="96">AC91*AD91</f>
        <v>187805793.02606732</v>
      </c>
      <c r="AF91" s="108">
        <f t="shared" ref="AF91:AF144" si="97">AE91+AB91</f>
        <v>197432889.01100835</v>
      </c>
      <c r="AG91" s="107"/>
      <c r="AH91" s="64">
        <f t="shared" ref="AH91:AH144" si="98">$AH$5</f>
        <v>13.477934378917446</v>
      </c>
      <c r="AI91" s="107">
        <f t="shared" ref="AI91:AI144" si="99">IF(F91="B",0,G91*AH91*12)</f>
        <v>206758290.99058694</v>
      </c>
      <c r="AJ91" s="66">
        <f t="shared" ref="AJ91:AJ144" si="100">$AJ$5</f>
        <v>120.60904549463476</v>
      </c>
      <c r="AK91" s="107">
        <f t="shared" ref="AK91:AK144" si="101">IF(F91="C",0,G91*AJ91*12)</f>
        <v>1850203408.2821803</v>
      </c>
      <c r="AL91" s="108">
        <f t="shared" ref="AL91:AL144" si="102">IF(F91="A",AI91+AK91,IF(F91="B",AK91,AI91))</f>
        <v>2056961699.2727673</v>
      </c>
      <c r="AM91" s="107"/>
      <c r="AN91" s="111">
        <v>0</v>
      </c>
      <c r="AO91" s="107">
        <f t="shared" ref="AO91:AO144" si="103">(AF91+AL91)*AN91</f>
        <v>0</v>
      </c>
      <c r="AP91" s="112"/>
      <c r="AQ91" s="108">
        <f t="shared" ref="AQ91:AQ144" si="104">Z91+AO91</f>
        <v>5516093418.6794844</v>
      </c>
      <c r="AS91" s="71">
        <v>2546695800.0000005</v>
      </c>
      <c r="AT91" s="71">
        <v>3132300976.1157036</v>
      </c>
      <c r="AU91" s="71">
        <v>3160624410.3422065</v>
      </c>
      <c r="AV91" s="72">
        <f t="shared" ref="AV91:AV144" si="105">(AU91-AT91)/AT91</f>
        <v>9.0423731443669102E-3</v>
      </c>
      <c r="AW91" s="72">
        <f t="shared" ref="AW91:AW144" si="106">AV91+($AV$28*-1)</f>
        <v>0.17078137661097328</v>
      </c>
      <c r="AX91" s="72">
        <f t="shared" ref="AX91:AX144" si="107">AW91/$AW$290</f>
        <v>3.9266279112902024E-3</v>
      </c>
      <c r="AY91" s="72">
        <f t="shared" ref="AY91:AY144" si="108">AU91/$AU$290</f>
        <v>5.0868586408646693E-2</v>
      </c>
      <c r="AZ91" s="73">
        <f t="shared" ref="AZ91:AZ144" si="109">AX91*AY91</f>
        <v>1.9974201120006953E-4</v>
      </c>
      <c r="BA91" s="72">
        <f t="shared" ref="BA91:BA144" si="110">AZ91/$AZ$290</f>
        <v>5.2604976842216891E-2</v>
      </c>
      <c r="BB91" s="74">
        <f t="shared" ref="BB91:BB144" si="111">($AQ$290-$AS$290)*BA91</f>
        <v>2715860354.21276</v>
      </c>
      <c r="BC91" s="113">
        <f t="shared" ref="BC91:BC144" si="112">AS91+BB91</f>
        <v>5262556154.2127609</v>
      </c>
      <c r="BD91" s="102"/>
      <c r="BE91" s="76"/>
      <c r="BF91" s="102"/>
      <c r="BG91" s="102"/>
      <c r="BH91" s="102"/>
      <c r="BI91" s="102"/>
      <c r="BJ91" s="102"/>
    </row>
    <row r="92" spans="3:62" s="9" customFormat="1">
      <c r="C92" s="49"/>
      <c r="D92" s="79" t="s">
        <v>198</v>
      </c>
      <c r="E92" s="80" t="s">
        <v>560</v>
      </c>
      <c r="F92" s="81" t="s">
        <v>60</v>
      </c>
      <c r="G92" s="93">
        <v>39262.058230113551</v>
      </c>
      <c r="H92" s="94">
        <v>0.68603156726653836</v>
      </c>
      <c r="I92" s="95">
        <v>26935.01134171489</v>
      </c>
      <c r="J92" s="96"/>
      <c r="K92" s="83">
        <f t="shared" si="57"/>
        <v>161.02627987473545</v>
      </c>
      <c r="L92" s="84">
        <f t="shared" si="58"/>
        <v>231.94527356290715</v>
      </c>
      <c r="M92" s="84">
        <f t="shared" si="59"/>
        <v>138.70751908034916</v>
      </c>
      <c r="N92" s="84">
        <f t="shared" si="60"/>
        <v>116.27606530611774</v>
      </c>
      <c r="O92" s="96">
        <f t="shared" si="88"/>
        <v>52046936.096881866</v>
      </c>
      <c r="P92" s="96">
        <f t="shared" si="89"/>
        <v>74969382.888888806</v>
      </c>
      <c r="Q92" s="96">
        <f t="shared" si="90"/>
        <v>44833063.195324063</v>
      </c>
      <c r="R92" s="96">
        <f t="shared" si="91"/>
        <v>37582765.653483152</v>
      </c>
      <c r="S92" s="96">
        <v>0</v>
      </c>
      <c r="T92" s="96">
        <v>0</v>
      </c>
      <c r="U92" s="96">
        <v>1</v>
      </c>
      <c r="V92" s="85">
        <f t="shared" si="92"/>
        <v>74969382.888888806</v>
      </c>
      <c r="W92" s="85">
        <f t="shared" si="93"/>
        <v>44833063.195324063</v>
      </c>
      <c r="X92" s="85">
        <f t="shared" si="94"/>
        <v>0</v>
      </c>
      <c r="Y92" s="97"/>
      <c r="Z92" s="95">
        <f t="shared" si="68"/>
        <v>89629701.750365019</v>
      </c>
      <c r="AA92" s="96"/>
      <c r="AB92" s="98">
        <f t="shared" si="95"/>
        <v>9627095.9849410318</v>
      </c>
      <c r="AC92" s="96">
        <v>37</v>
      </c>
      <c r="AD92" s="41">
        <f t="shared" si="70"/>
        <v>845972.04065796093</v>
      </c>
      <c r="AE92" s="96">
        <f t="shared" si="96"/>
        <v>31300965.504344553</v>
      </c>
      <c r="AF92" s="95">
        <f t="shared" si="97"/>
        <v>40928061.489285588</v>
      </c>
      <c r="AG92" s="96"/>
      <c r="AH92" s="86">
        <f t="shared" si="98"/>
        <v>13.477934378917446</v>
      </c>
      <c r="AI92" s="96">
        <f t="shared" si="99"/>
        <v>0</v>
      </c>
      <c r="AJ92" s="88">
        <f t="shared" si="100"/>
        <v>120.60904549463476</v>
      </c>
      <c r="AK92" s="96">
        <f t="shared" si="101"/>
        <v>56824312.407465175</v>
      </c>
      <c r="AL92" s="95">
        <f t="shared" si="102"/>
        <v>56824312.407465175</v>
      </c>
      <c r="AM92" s="96"/>
      <c r="AN92" s="99">
        <v>0.8254249469370476</v>
      </c>
      <c r="AO92" s="96">
        <f t="shared" si="103"/>
        <v>80687248.036695942</v>
      </c>
      <c r="AP92" s="100"/>
      <c r="AQ92" s="95">
        <f t="shared" si="104"/>
        <v>170316949.78706098</v>
      </c>
      <c r="AS92" s="89">
        <v>104860800</v>
      </c>
      <c r="AT92" s="89">
        <v>132183528.81148903</v>
      </c>
      <c r="AU92" s="89">
        <v>121077909.46516745</v>
      </c>
      <c r="AV92" s="90">
        <f t="shared" si="105"/>
        <v>-8.4016665663084591E-2</v>
      </c>
      <c r="AW92" s="90">
        <f t="shared" si="106"/>
        <v>7.7722337803521793E-2</v>
      </c>
      <c r="AX92" s="90">
        <f t="shared" si="107"/>
        <v>1.7870022306075324E-3</v>
      </c>
      <c r="AY92" s="90">
        <f t="shared" si="108"/>
        <v>1.9486852280370507E-3</v>
      </c>
      <c r="AZ92" s="91">
        <f t="shared" si="109"/>
        <v>3.4823048492541575E-6</v>
      </c>
      <c r="BA92" s="90">
        <f t="shared" si="110"/>
        <v>9.1711585786060593E-4</v>
      </c>
      <c r="BB92" s="92">
        <f t="shared" si="111"/>
        <v>47348345.12054275</v>
      </c>
      <c r="BC92" s="101">
        <f t="shared" si="112"/>
        <v>152209145.12054276</v>
      </c>
      <c r="BD92" s="102"/>
      <c r="BE92" s="76"/>
      <c r="BF92" s="102"/>
      <c r="BG92" s="102"/>
      <c r="BH92" s="102"/>
      <c r="BI92" s="102"/>
      <c r="BJ92" s="102"/>
    </row>
    <row r="93" spans="3:62" s="9" customFormat="1">
      <c r="C93" s="49"/>
      <c r="D93" s="79" t="s">
        <v>199</v>
      </c>
      <c r="E93" s="80" t="s">
        <v>561</v>
      </c>
      <c r="F93" s="81" t="s">
        <v>60</v>
      </c>
      <c r="G93" s="93">
        <v>28132</v>
      </c>
      <c r="H93" s="94">
        <v>0.76379822363468497</v>
      </c>
      <c r="I93" s="95">
        <v>21487.171627290958</v>
      </c>
      <c r="J93" s="96"/>
      <c r="K93" s="83">
        <f t="shared" si="57"/>
        <v>161.02627987473545</v>
      </c>
      <c r="L93" s="84">
        <f t="shared" si="58"/>
        <v>231.94527356290715</v>
      </c>
      <c r="M93" s="84">
        <f t="shared" si="59"/>
        <v>138.70751908034916</v>
      </c>
      <c r="N93" s="84">
        <f t="shared" si="60"/>
        <v>116.27606530611774</v>
      </c>
      <c r="O93" s="96">
        <f t="shared" si="88"/>
        <v>41519991.74607154</v>
      </c>
      <c r="P93" s="96">
        <f t="shared" si="89"/>
        <v>59806174.814221658</v>
      </c>
      <c r="Q93" s="96">
        <f t="shared" si="90"/>
        <v>35765187.221702375</v>
      </c>
      <c r="R93" s="96">
        <f t="shared" si="91"/>
        <v>29981325.256543726</v>
      </c>
      <c r="S93" s="96">
        <v>0</v>
      </c>
      <c r="T93" s="96">
        <v>0</v>
      </c>
      <c r="U93" s="96">
        <v>1</v>
      </c>
      <c r="V93" s="85">
        <f t="shared" si="92"/>
        <v>59806174.814221658</v>
      </c>
      <c r="W93" s="85">
        <f t="shared" si="93"/>
        <v>35765187.221702375</v>
      </c>
      <c r="X93" s="85">
        <f t="shared" si="94"/>
        <v>0</v>
      </c>
      <c r="Y93" s="97"/>
      <c r="Z93" s="95">
        <f t="shared" si="68"/>
        <v>71501317.002615273</v>
      </c>
      <c r="AA93" s="96"/>
      <c r="AB93" s="98">
        <f t="shared" si="95"/>
        <v>9627095.9849410318</v>
      </c>
      <c r="AC93" s="96">
        <v>39</v>
      </c>
      <c r="AD93" s="41">
        <f t="shared" si="70"/>
        <v>845972.04065796093</v>
      </c>
      <c r="AE93" s="96">
        <f t="shared" si="96"/>
        <v>32992909.585660476</v>
      </c>
      <c r="AF93" s="95">
        <f t="shared" si="97"/>
        <v>42620005.570601508</v>
      </c>
      <c r="AG93" s="96"/>
      <c r="AH93" s="86">
        <f t="shared" si="98"/>
        <v>13.477934378917446</v>
      </c>
      <c r="AI93" s="96">
        <f t="shared" si="99"/>
        <v>0</v>
      </c>
      <c r="AJ93" s="88">
        <f t="shared" si="100"/>
        <v>120.60904549463476</v>
      </c>
      <c r="AK93" s="96">
        <f t="shared" si="101"/>
        <v>40715684.014260776</v>
      </c>
      <c r="AL93" s="95">
        <f t="shared" si="102"/>
        <v>40715684.014260776</v>
      </c>
      <c r="AM93" s="96"/>
      <c r="AN93" s="99">
        <v>1</v>
      </c>
      <c r="AO93" s="96">
        <f t="shared" si="103"/>
        <v>83335689.584862292</v>
      </c>
      <c r="AP93" s="100"/>
      <c r="AQ93" s="95">
        <f t="shared" si="104"/>
        <v>154837006.58747756</v>
      </c>
      <c r="AS93" s="89">
        <v>107314200</v>
      </c>
      <c r="AT93" s="89">
        <v>132314049.05667791</v>
      </c>
      <c r="AU93" s="89">
        <v>119044430.07134749</v>
      </c>
      <c r="AV93" s="90">
        <f t="shared" si="105"/>
        <v>-0.10028881347018756</v>
      </c>
      <c r="AW93" s="90">
        <f t="shared" si="106"/>
        <v>6.1450189996418825E-2</v>
      </c>
      <c r="AX93" s="90">
        <f t="shared" si="107"/>
        <v>1.4128708643897903E-3</v>
      </c>
      <c r="AY93" s="90">
        <f t="shared" si="108"/>
        <v>1.9159574474389336E-3</v>
      </c>
      <c r="AZ93" s="91">
        <f t="shared" si="109"/>
        <v>2.7070004548971022E-6</v>
      </c>
      <c r="BA93" s="90">
        <f t="shared" si="110"/>
        <v>7.1292811855737978E-4</v>
      </c>
      <c r="BB93" s="92">
        <f t="shared" si="111"/>
        <v>36806654.59469644</v>
      </c>
      <c r="BC93" s="101">
        <f t="shared" si="112"/>
        <v>144120854.59469643</v>
      </c>
      <c r="BD93" s="102"/>
      <c r="BE93" s="76"/>
      <c r="BF93" s="102"/>
      <c r="BG93" s="102"/>
      <c r="BH93" s="102"/>
      <c r="BI93" s="102"/>
      <c r="BJ93" s="102"/>
    </row>
    <row r="94" spans="3:62" s="9" customFormat="1">
      <c r="C94" s="49"/>
      <c r="D94" s="79" t="s">
        <v>200</v>
      </c>
      <c r="E94" s="80" t="s">
        <v>562</v>
      </c>
      <c r="F94" s="81" t="s">
        <v>60</v>
      </c>
      <c r="G94" s="93">
        <v>22137.001120408826</v>
      </c>
      <c r="H94" s="94">
        <v>0.7585239740134706</v>
      </c>
      <c r="I94" s="95">
        <v>16791.446062593153</v>
      </c>
      <c r="J94" s="96"/>
      <c r="K94" s="83">
        <f t="shared" si="57"/>
        <v>161.02627987473545</v>
      </c>
      <c r="L94" s="84">
        <f t="shared" si="58"/>
        <v>231.94527356290715</v>
      </c>
      <c r="M94" s="84">
        <f t="shared" si="59"/>
        <v>138.70751908034916</v>
      </c>
      <c r="N94" s="84">
        <f t="shared" si="60"/>
        <v>116.27606530611774</v>
      </c>
      <c r="O94" s="96">
        <f t="shared" si="88"/>
        <v>32446369.118119799</v>
      </c>
      <c r="P94" s="96">
        <f t="shared" si="89"/>
        <v>46736358.606059626</v>
      </c>
      <c r="Q94" s="96">
        <f t="shared" si="90"/>
        <v>27949197.901365519</v>
      </c>
      <c r="R94" s="96">
        <f t="shared" si="91"/>
        <v>23429319.347498823</v>
      </c>
      <c r="S94" s="96">
        <v>0</v>
      </c>
      <c r="T94" s="96">
        <v>0</v>
      </c>
      <c r="U94" s="96">
        <v>1</v>
      </c>
      <c r="V94" s="85">
        <f t="shared" si="92"/>
        <v>46736358.606059626</v>
      </c>
      <c r="W94" s="85">
        <f t="shared" si="93"/>
        <v>27949197.901365519</v>
      </c>
      <c r="X94" s="85">
        <f t="shared" si="94"/>
        <v>0</v>
      </c>
      <c r="Y94" s="97"/>
      <c r="Z94" s="95">
        <f t="shared" si="68"/>
        <v>55875688.46561861</v>
      </c>
      <c r="AA94" s="96"/>
      <c r="AB94" s="98">
        <f t="shared" si="95"/>
        <v>9627095.9849410318</v>
      </c>
      <c r="AC94" s="96">
        <v>21</v>
      </c>
      <c r="AD94" s="41">
        <f t="shared" si="70"/>
        <v>845972.04065796093</v>
      </c>
      <c r="AE94" s="96">
        <f t="shared" si="96"/>
        <v>17765412.85381718</v>
      </c>
      <c r="AF94" s="95">
        <f t="shared" si="97"/>
        <v>27392508.838758212</v>
      </c>
      <c r="AG94" s="96"/>
      <c r="AH94" s="86">
        <f t="shared" si="98"/>
        <v>13.477934378917446</v>
      </c>
      <c r="AI94" s="96">
        <f t="shared" si="99"/>
        <v>0</v>
      </c>
      <c r="AJ94" s="88">
        <f t="shared" si="100"/>
        <v>120.60904549463476</v>
      </c>
      <c r="AK94" s="96">
        <f t="shared" si="101"/>
        <v>32039070.902954027</v>
      </c>
      <c r="AL94" s="95">
        <f t="shared" si="102"/>
        <v>32039070.902954027</v>
      </c>
      <c r="AM94" s="96"/>
      <c r="AN94" s="99">
        <v>1</v>
      </c>
      <c r="AO94" s="96">
        <f t="shared" si="103"/>
        <v>59431579.741712242</v>
      </c>
      <c r="AP94" s="100"/>
      <c r="AQ94" s="95">
        <f t="shared" si="104"/>
        <v>115307268.20733085</v>
      </c>
      <c r="AS94" s="89">
        <v>73908000</v>
      </c>
      <c r="AT94" s="89">
        <v>92185342.023595363</v>
      </c>
      <c r="AU94" s="89">
        <v>84871300.319733888</v>
      </c>
      <c r="AV94" s="90">
        <f t="shared" si="105"/>
        <v>-7.934061471496634E-2</v>
      </c>
      <c r="AW94" s="90">
        <f t="shared" si="106"/>
        <v>8.2398388751640045E-2</v>
      </c>
      <c r="AX94" s="90">
        <f t="shared" si="107"/>
        <v>1.8945146100710223E-3</v>
      </c>
      <c r="AY94" s="90">
        <f t="shared" si="108"/>
        <v>1.3659589098285636E-3</v>
      </c>
      <c r="AZ94" s="91">
        <f t="shared" si="109"/>
        <v>2.5878291114268998E-6</v>
      </c>
      <c r="BA94" s="90">
        <f t="shared" si="110"/>
        <v>6.8154260418390835E-4</v>
      </c>
      <c r="BB94" s="92">
        <f t="shared" si="111"/>
        <v>35186300.793588415</v>
      </c>
      <c r="BC94" s="101">
        <f t="shared" si="112"/>
        <v>109094300.79358841</v>
      </c>
      <c r="BD94" s="102"/>
      <c r="BE94" s="76"/>
      <c r="BF94" s="102"/>
      <c r="BG94" s="102"/>
      <c r="BH94" s="102"/>
      <c r="BI94" s="102"/>
      <c r="BJ94" s="102"/>
    </row>
    <row r="95" spans="3:62" s="9" customFormat="1">
      <c r="C95" s="49"/>
      <c r="D95" s="79" t="s">
        <v>201</v>
      </c>
      <c r="E95" s="80" t="s">
        <v>563</v>
      </c>
      <c r="F95" s="81" t="s">
        <v>60</v>
      </c>
      <c r="G95" s="93">
        <v>103473.04366282701</v>
      </c>
      <c r="H95" s="94">
        <v>0.61156995575534112</v>
      </c>
      <c r="I95" s="95">
        <v>63281.004734745598</v>
      </c>
      <c r="J95" s="96"/>
      <c r="K95" s="83">
        <f t="shared" si="57"/>
        <v>161.02627987473545</v>
      </c>
      <c r="L95" s="84">
        <f t="shared" si="58"/>
        <v>231.94527356290715</v>
      </c>
      <c r="M95" s="84">
        <f t="shared" si="59"/>
        <v>138.70751908034916</v>
      </c>
      <c r="N95" s="84">
        <f t="shared" si="60"/>
        <v>116.27606530611774</v>
      </c>
      <c r="O95" s="96">
        <f t="shared" si="88"/>
        <v>122278857.35005926</v>
      </c>
      <c r="P95" s="96">
        <f t="shared" si="89"/>
        <v>176132759.45443428</v>
      </c>
      <c r="Q95" s="96">
        <f t="shared" si="90"/>
        <v>105330614.06002069</v>
      </c>
      <c r="R95" s="96">
        <f t="shared" si="91"/>
        <v>88296794.870088309</v>
      </c>
      <c r="S95" s="96">
        <v>0</v>
      </c>
      <c r="T95" s="96">
        <v>0</v>
      </c>
      <c r="U95" s="96">
        <v>1</v>
      </c>
      <c r="V95" s="85">
        <f t="shared" si="92"/>
        <v>176132759.45443428</v>
      </c>
      <c r="W95" s="85">
        <f t="shared" si="93"/>
        <v>105330614.06002069</v>
      </c>
      <c r="X95" s="85">
        <f t="shared" si="94"/>
        <v>0</v>
      </c>
      <c r="Y95" s="97"/>
      <c r="Z95" s="95">
        <f t="shared" si="68"/>
        <v>210575652.22014761</v>
      </c>
      <c r="AA95" s="96"/>
      <c r="AB95" s="98">
        <f t="shared" si="95"/>
        <v>9627095.9849410318</v>
      </c>
      <c r="AC95" s="96">
        <v>71</v>
      </c>
      <c r="AD95" s="41">
        <f t="shared" si="70"/>
        <v>845972.04065796093</v>
      </c>
      <c r="AE95" s="96">
        <f t="shared" si="96"/>
        <v>60064014.886715226</v>
      </c>
      <c r="AF95" s="95">
        <f t="shared" si="97"/>
        <v>69691110.871656254</v>
      </c>
      <c r="AG95" s="96"/>
      <c r="AH95" s="86">
        <f t="shared" si="98"/>
        <v>13.477934378917446</v>
      </c>
      <c r="AI95" s="96">
        <f t="shared" si="99"/>
        <v>0</v>
      </c>
      <c r="AJ95" s="88">
        <f t="shared" si="100"/>
        <v>120.60904549463476</v>
      </c>
      <c r="AK95" s="96">
        <f t="shared" si="101"/>
        <v>149757420.36717877</v>
      </c>
      <c r="AL95" s="95">
        <f t="shared" si="102"/>
        <v>149757420.36717877</v>
      </c>
      <c r="AM95" s="96"/>
      <c r="AN95" s="99">
        <v>0.44804980684338502</v>
      </c>
      <c r="AO95" s="96">
        <f t="shared" si="103"/>
        <v>98323872.033624589</v>
      </c>
      <c r="AP95" s="100"/>
      <c r="AQ95" s="95">
        <f t="shared" si="104"/>
        <v>308899524.2537722</v>
      </c>
      <c r="AS95" s="89">
        <v>175956300.00000003</v>
      </c>
      <c r="AT95" s="89">
        <v>221668324.10162076</v>
      </c>
      <c r="AU95" s="89">
        <v>201850654.72858137</v>
      </c>
      <c r="AV95" s="90">
        <f t="shared" si="105"/>
        <v>-8.94023512531915E-2</v>
      </c>
      <c r="AW95" s="90">
        <f t="shared" si="106"/>
        <v>7.2336652213414884E-2</v>
      </c>
      <c r="AX95" s="90">
        <f t="shared" si="107"/>
        <v>1.6631738379618882E-3</v>
      </c>
      <c r="AY95" s="90">
        <f t="shared" si="108"/>
        <v>3.2486800513544826E-3</v>
      </c>
      <c r="AZ95" s="91">
        <f t="shared" si="109"/>
        <v>5.4031196693214592E-6</v>
      </c>
      <c r="BA95" s="90">
        <f t="shared" si="110"/>
        <v>1.4229905034634147E-3</v>
      </c>
      <c r="BB95" s="92">
        <f t="shared" si="111"/>
        <v>73465358.693515554</v>
      </c>
      <c r="BC95" s="101">
        <f t="shared" si="112"/>
        <v>249421658.6935156</v>
      </c>
      <c r="BD95" s="102"/>
      <c r="BE95" s="76"/>
      <c r="BF95" s="102"/>
      <c r="BG95" s="102"/>
      <c r="BH95" s="102"/>
      <c r="BI95" s="102"/>
      <c r="BJ95" s="102"/>
    </row>
    <row r="96" spans="3:62" s="10" customFormat="1">
      <c r="C96" s="49"/>
      <c r="D96" s="104" t="s">
        <v>202</v>
      </c>
      <c r="E96" s="105" t="s">
        <v>564</v>
      </c>
      <c r="F96" s="52" t="s">
        <v>74</v>
      </c>
      <c r="G96" s="106">
        <v>193004.10301334941</v>
      </c>
      <c r="H96" s="107">
        <v>0</v>
      </c>
      <c r="I96" s="108">
        <v>0</v>
      </c>
      <c r="J96" s="107"/>
      <c r="K96" s="57">
        <f t="shared" si="57"/>
        <v>161.02627987473545</v>
      </c>
      <c r="L96" s="58">
        <f t="shared" si="58"/>
        <v>231.94527356290715</v>
      </c>
      <c r="M96" s="58">
        <f t="shared" si="59"/>
        <v>138.70751908034916</v>
      </c>
      <c r="N96" s="58">
        <f t="shared" si="60"/>
        <v>116.27606530611774</v>
      </c>
      <c r="O96" s="107">
        <f t="shared" si="88"/>
        <v>0</v>
      </c>
      <c r="P96" s="107">
        <f t="shared" si="89"/>
        <v>0</v>
      </c>
      <c r="Q96" s="107">
        <f t="shared" si="90"/>
        <v>0</v>
      </c>
      <c r="R96" s="107">
        <f t="shared" si="91"/>
        <v>0</v>
      </c>
      <c r="S96" s="107">
        <v>1</v>
      </c>
      <c r="T96" s="107">
        <v>1</v>
      </c>
      <c r="U96" s="107">
        <v>0</v>
      </c>
      <c r="V96" s="59">
        <f>SUM(V92:V95)</f>
        <v>357644675.76360434</v>
      </c>
      <c r="W96" s="59">
        <f>SUM(W92:W95)</f>
        <v>213878062.37841263</v>
      </c>
      <c r="X96" s="85">
        <f t="shared" si="94"/>
        <v>0</v>
      </c>
      <c r="Y96" s="109"/>
      <c r="Z96" s="108">
        <f t="shared" si="68"/>
        <v>571522738.14201701</v>
      </c>
      <c r="AA96" s="107"/>
      <c r="AB96" s="110">
        <f t="shared" si="95"/>
        <v>9627095.9849410318</v>
      </c>
      <c r="AC96" s="107">
        <v>37</v>
      </c>
      <c r="AD96" s="62">
        <f t="shared" si="70"/>
        <v>845972.04065796093</v>
      </c>
      <c r="AE96" s="107">
        <f t="shared" si="96"/>
        <v>31300965.504344553</v>
      </c>
      <c r="AF96" s="108">
        <f t="shared" si="97"/>
        <v>40928061.489285588</v>
      </c>
      <c r="AG96" s="107"/>
      <c r="AH96" s="64">
        <f t="shared" si="98"/>
        <v>13.477934378917446</v>
      </c>
      <c r="AI96" s="107">
        <f t="shared" si="99"/>
        <v>31215559.623308957</v>
      </c>
      <c r="AJ96" s="66">
        <f t="shared" si="100"/>
        <v>120.60904549463476</v>
      </c>
      <c r="AK96" s="107">
        <f t="shared" si="101"/>
        <v>0</v>
      </c>
      <c r="AL96" s="108">
        <f t="shared" si="102"/>
        <v>31215559.623308957</v>
      </c>
      <c r="AM96" s="107"/>
      <c r="AN96" s="111">
        <v>0.7314063812266175</v>
      </c>
      <c r="AO96" s="107">
        <f t="shared" si="103"/>
        <v>52766304.846546978</v>
      </c>
      <c r="AP96" s="112"/>
      <c r="AQ96" s="108">
        <f t="shared" si="104"/>
        <v>624289042.98856401</v>
      </c>
      <c r="AS96" s="71">
        <v>351818100.00000006</v>
      </c>
      <c r="AT96" s="71">
        <v>434495696.88878262</v>
      </c>
      <c r="AU96" s="71">
        <v>380001588.27038646</v>
      </c>
      <c r="AV96" s="72">
        <f t="shared" si="105"/>
        <v>-0.12541921360465155</v>
      </c>
      <c r="AW96" s="72">
        <f t="shared" si="106"/>
        <v>3.6319789861954832E-2</v>
      </c>
      <c r="AX96" s="72">
        <f t="shared" si="107"/>
        <v>8.3506939359676827E-4</v>
      </c>
      <c r="AY96" s="72">
        <f t="shared" si="108"/>
        <v>6.1159255636648799E-3</v>
      </c>
      <c r="AZ96" s="73">
        <f t="shared" si="109"/>
        <v>5.1072222517326042E-6</v>
      </c>
      <c r="BA96" s="72">
        <f t="shared" si="110"/>
        <v>1.3450615955365674E-3</v>
      </c>
      <c r="BB96" s="74">
        <f t="shared" si="111"/>
        <v>69442088.573647901</v>
      </c>
      <c r="BC96" s="113">
        <f t="shared" si="112"/>
        <v>421260188.57364798</v>
      </c>
      <c r="BD96" s="102"/>
      <c r="BE96" s="76"/>
      <c r="BF96" s="102"/>
      <c r="BG96" s="102"/>
      <c r="BH96" s="102"/>
      <c r="BI96" s="102"/>
      <c r="BJ96" s="102"/>
    </row>
    <row r="97" spans="3:62" s="9" customFormat="1">
      <c r="C97" s="47"/>
      <c r="D97" s="79" t="s">
        <v>203</v>
      </c>
      <c r="E97" s="80" t="s">
        <v>204</v>
      </c>
      <c r="F97" s="81" t="s">
        <v>60</v>
      </c>
      <c r="G97" s="93">
        <v>31391.317186004097</v>
      </c>
      <c r="H97" s="94">
        <v>0.72057619008149354</v>
      </c>
      <c r="I97" s="95">
        <v>22619.835739530543</v>
      </c>
      <c r="J97" s="96"/>
      <c r="K97" s="83">
        <f t="shared" si="57"/>
        <v>161.02627987473545</v>
      </c>
      <c r="L97" s="84">
        <f t="shared" si="58"/>
        <v>231.94527356290715</v>
      </c>
      <c r="M97" s="84">
        <f t="shared" si="59"/>
        <v>138.70751908034916</v>
      </c>
      <c r="N97" s="84">
        <f t="shared" si="60"/>
        <v>116.27606530611774</v>
      </c>
      <c r="O97" s="96">
        <f t="shared" si="88"/>
        <v>43708656.006170265</v>
      </c>
      <c r="P97" s="96">
        <f t="shared" si="89"/>
        <v>62958767.86264123</v>
      </c>
      <c r="Q97" s="96">
        <f t="shared" si="90"/>
        <v>37650495.56922356</v>
      </c>
      <c r="R97" s="96">
        <f t="shared" si="91"/>
        <v>31561745.97195971</v>
      </c>
      <c r="S97" s="96">
        <v>0</v>
      </c>
      <c r="T97" s="96">
        <v>0</v>
      </c>
      <c r="U97" s="96">
        <v>1</v>
      </c>
      <c r="V97" s="85">
        <f t="shared" si="92"/>
        <v>62958767.86264123</v>
      </c>
      <c r="W97" s="85">
        <f t="shared" si="93"/>
        <v>37650495.56922356</v>
      </c>
      <c r="X97" s="85">
        <f t="shared" si="94"/>
        <v>0</v>
      </c>
      <c r="Y97" s="97"/>
      <c r="Z97" s="95">
        <f t="shared" si="68"/>
        <v>75270401.978129953</v>
      </c>
      <c r="AA97" s="96"/>
      <c r="AB97" s="98">
        <f t="shared" si="95"/>
        <v>9627095.9849410318</v>
      </c>
      <c r="AC97" s="96">
        <v>27</v>
      </c>
      <c r="AD97" s="41">
        <f t="shared" si="70"/>
        <v>845972.04065796093</v>
      </c>
      <c r="AE97" s="96">
        <f t="shared" si="96"/>
        <v>22841245.097764947</v>
      </c>
      <c r="AF97" s="95">
        <f t="shared" si="97"/>
        <v>32468341.082705978</v>
      </c>
      <c r="AG97" s="96"/>
      <c r="AH97" s="86">
        <f t="shared" si="98"/>
        <v>13.477934378917446</v>
      </c>
      <c r="AI97" s="96">
        <f t="shared" si="99"/>
        <v>0</v>
      </c>
      <c r="AJ97" s="88">
        <f t="shared" si="100"/>
        <v>120.60904549463476</v>
      </c>
      <c r="AK97" s="96">
        <f t="shared" si="101"/>
        <v>45432921.631479338</v>
      </c>
      <c r="AL97" s="95">
        <f t="shared" si="102"/>
        <v>45432921.631479338</v>
      </c>
      <c r="AM97" s="96"/>
      <c r="AN97" s="99">
        <v>0.73654041586739316</v>
      </c>
      <c r="AO97" s="96">
        <f t="shared" si="103"/>
        <v>57377428.436101101</v>
      </c>
      <c r="AP97" s="100"/>
      <c r="AQ97" s="95">
        <f t="shared" si="104"/>
        <v>132647830.41423106</v>
      </c>
      <c r="AS97" s="89">
        <v>80122500</v>
      </c>
      <c r="AT97" s="89">
        <v>100088937.00016616</v>
      </c>
      <c r="AU97" s="89">
        <v>94018221.201945975</v>
      </c>
      <c r="AV97" s="90">
        <f t="shared" si="105"/>
        <v>-6.0653214832425577E-2</v>
      </c>
      <c r="AW97" s="90">
        <f t="shared" si="106"/>
        <v>0.1010857886341808</v>
      </c>
      <c r="AX97" s="90">
        <f t="shared" si="107"/>
        <v>2.3241777702139236E-3</v>
      </c>
      <c r="AY97" s="90">
        <f t="shared" si="108"/>
        <v>1.5131737872899076E-3</v>
      </c>
      <c r="AZ97" s="91">
        <f t="shared" si="109"/>
        <v>3.5168848788896156E-6</v>
      </c>
      <c r="BA97" s="90">
        <f t="shared" si="110"/>
        <v>9.2622301387273987E-4</v>
      </c>
      <c r="BB97" s="92">
        <f t="shared" si="111"/>
        <v>47818524.283004344</v>
      </c>
      <c r="BC97" s="101">
        <f t="shared" si="112"/>
        <v>127941024.28300434</v>
      </c>
      <c r="BD97" s="103"/>
      <c r="BE97" s="76"/>
      <c r="BF97" s="103"/>
      <c r="BG97" s="103"/>
      <c r="BH97" s="103"/>
      <c r="BI97" s="103"/>
      <c r="BJ97" s="103"/>
    </row>
    <row r="98" spans="3:62" s="9" customFormat="1">
      <c r="C98" s="47"/>
      <c r="D98" s="79" t="s">
        <v>205</v>
      </c>
      <c r="E98" s="80" t="s">
        <v>206</v>
      </c>
      <c r="F98" s="81" t="s">
        <v>60</v>
      </c>
      <c r="G98" s="93">
        <v>46930.879249821133</v>
      </c>
      <c r="H98" s="94">
        <v>0.56264015928824063</v>
      </c>
      <c r="I98" s="95">
        <v>26405.19737665655</v>
      </c>
      <c r="J98" s="96"/>
      <c r="K98" s="83">
        <f t="shared" si="57"/>
        <v>161.02627987473545</v>
      </c>
      <c r="L98" s="84">
        <f t="shared" si="58"/>
        <v>231.94527356290715</v>
      </c>
      <c r="M98" s="84">
        <f t="shared" si="59"/>
        <v>138.70751908034916</v>
      </c>
      <c r="N98" s="84">
        <f t="shared" si="60"/>
        <v>116.27606530611774</v>
      </c>
      <c r="O98" s="96">
        <f t="shared" si="88"/>
        <v>51023168.435053535</v>
      </c>
      <c r="P98" s="96">
        <f t="shared" si="89"/>
        <v>73494728.748133928</v>
      </c>
      <c r="Q98" s="96">
        <f t="shared" si="90"/>
        <v>43951193.027315691</v>
      </c>
      <c r="R98" s="96">
        <f t="shared" si="91"/>
        <v>36843509.455068551</v>
      </c>
      <c r="S98" s="96">
        <v>0</v>
      </c>
      <c r="T98" s="96">
        <v>0</v>
      </c>
      <c r="U98" s="96">
        <v>1</v>
      </c>
      <c r="V98" s="85">
        <f t="shared" si="92"/>
        <v>73494728.748133928</v>
      </c>
      <c r="W98" s="85">
        <f t="shared" si="93"/>
        <v>43951193.027315691</v>
      </c>
      <c r="X98" s="85">
        <f t="shared" si="94"/>
        <v>0</v>
      </c>
      <c r="Y98" s="97"/>
      <c r="Z98" s="95">
        <f t="shared" si="68"/>
        <v>87866677.890122101</v>
      </c>
      <c r="AA98" s="96"/>
      <c r="AB98" s="98">
        <f t="shared" si="95"/>
        <v>9627095.9849410318</v>
      </c>
      <c r="AC98" s="96">
        <v>25</v>
      </c>
      <c r="AD98" s="41">
        <f t="shared" si="70"/>
        <v>845972.04065796093</v>
      </c>
      <c r="AE98" s="96">
        <f t="shared" si="96"/>
        <v>21149301.016449023</v>
      </c>
      <c r="AF98" s="95">
        <f t="shared" si="97"/>
        <v>30776397.001390055</v>
      </c>
      <c r="AG98" s="96"/>
      <c r="AH98" s="86">
        <f t="shared" si="98"/>
        <v>13.477934378917446</v>
      </c>
      <c r="AI98" s="96">
        <f t="shared" si="99"/>
        <v>0</v>
      </c>
      <c r="AJ98" s="88">
        <f t="shared" si="100"/>
        <v>120.60904549463476</v>
      </c>
      <c r="AK98" s="96">
        <f t="shared" si="101"/>
        <v>67923462.606538653</v>
      </c>
      <c r="AL98" s="95">
        <f t="shared" si="102"/>
        <v>67923462.606538653</v>
      </c>
      <c r="AM98" s="96"/>
      <c r="AN98" s="99">
        <v>0.19367592316682247</v>
      </c>
      <c r="AO98" s="96">
        <f t="shared" si="103"/>
        <v>19115786.426001366</v>
      </c>
      <c r="AP98" s="100"/>
      <c r="AQ98" s="95">
        <f t="shared" si="104"/>
        <v>106982464.31612347</v>
      </c>
      <c r="AS98" s="89">
        <v>49865400</v>
      </c>
      <c r="AT98" s="89">
        <v>62836182.604783148</v>
      </c>
      <c r="AU98" s="89">
        <v>61474093.096894249</v>
      </c>
      <c r="AV98" s="90">
        <f t="shared" si="105"/>
        <v>-2.1676834133224618E-2</v>
      </c>
      <c r="AW98" s="90">
        <f t="shared" si="106"/>
        <v>0.14006216933338178</v>
      </c>
      <c r="AX98" s="90">
        <f t="shared" si="107"/>
        <v>3.2203278503434548E-3</v>
      </c>
      <c r="AY98" s="90">
        <f t="shared" si="108"/>
        <v>9.8939317381718881E-4</v>
      </c>
      <c r="AZ98" s="91">
        <f t="shared" si="109"/>
        <v>3.1861703925831956E-6</v>
      </c>
      <c r="BA98" s="90">
        <f t="shared" si="110"/>
        <v>8.391245222283901E-4</v>
      </c>
      <c r="BB98" s="92">
        <f t="shared" si="111"/>
        <v>43321852.017980449</v>
      </c>
      <c r="BC98" s="101">
        <f t="shared" si="112"/>
        <v>93187252.017980456</v>
      </c>
      <c r="BD98" s="103"/>
      <c r="BE98" s="76"/>
      <c r="BF98" s="103"/>
      <c r="BG98" s="103"/>
      <c r="BH98" s="103"/>
      <c r="BI98" s="103"/>
      <c r="BJ98" s="103"/>
    </row>
    <row r="99" spans="3:62" s="9" customFormat="1">
      <c r="C99" s="49"/>
      <c r="D99" s="79" t="s">
        <v>207</v>
      </c>
      <c r="E99" s="80" t="s">
        <v>565</v>
      </c>
      <c r="F99" s="81" t="s">
        <v>60</v>
      </c>
      <c r="G99" s="93">
        <v>11521.204427435379</v>
      </c>
      <c r="H99" s="94">
        <v>0.67177178205952937</v>
      </c>
      <c r="I99" s="95">
        <v>7739.6200296904044</v>
      </c>
      <c r="J99" s="96"/>
      <c r="K99" s="83">
        <f t="shared" si="57"/>
        <v>161.02627987473545</v>
      </c>
      <c r="L99" s="84">
        <f t="shared" si="58"/>
        <v>231.94527356290715</v>
      </c>
      <c r="M99" s="84">
        <f t="shared" si="59"/>
        <v>138.70751908034916</v>
      </c>
      <c r="N99" s="84">
        <f t="shared" si="60"/>
        <v>116.27606530611774</v>
      </c>
      <c r="O99" s="96">
        <f t="shared" si="88"/>
        <v>14955386.652300423</v>
      </c>
      <c r="P99" s="96">
        <f t="shared" si="89"/>
        <v>21542019.420713954</v>
      </c>
      <c r="Q99" s="96">
        <f t="shared" si="90"/>
        <v>12882521.915315213</v>
      </c>
      <c r="R99" s="96">
        <f t="shared" si="91"/>
        <v>10799190.768201821</v>
      </c>
      <c r="S99" s="96">
        <v>0</v>
      </c>
      <c r="T99" s="96">
        <v>0</v>
      </c>
      <c r="U99" s="96">
        <v>1</v>
      </c>
      <c r="V99" s="85">
        <f t="shared" si="92"/>
        <v>21542019.420713954</v>
      </c>
      <c r="W99" s="85">
        <f t="shared" si="93"/>
        <v>12882521.915315213</v>
      </c>
      <c r="X99" s="85">
        <f t="shared" si="94"/>
        <v>0</v>
      </c>
      <c r="Y99" s="97"/>
      <c r="Z99" s="95">
        <f t="shared" si="68"/>
        <v>25754577.420502245</v>
      </c>
      <c r="AA99" s="96"/>
      <c r="AB99" s="98">
        <f t="shared" si="95"/>
        <v>9627095.9849410318</v>
      </c>
      <c r="AC99" s="96">
        <v>10</v>
      </c>
      <c r="AD99" s="41">
        <f t="shared" si="70"/>
        <v>845972.04065796093</v>
      </c>
      <c r="AE99" s="96">
        <f t="shared" si="96"/>
        <v>8459720.40657961</v>
      </c>
      <c r="AF99" s="95">
        <f t="shared" si="97"/>
        <v>18086816.391520642</v>
      </c>
      <c r="AG99" s="96"/>
      <c r="AH99" s="86">
        <f t="shared" si="98"/>
        <v>13.477934378917446</v>
      </c>
      <c r="AI99" s="96">
        <f t="shared" si="99"/>
        <v>0</v>
      </c>
      <c r="AJ99" s="88">
        <f t="shared" si="100"/>
        <v>120.60904549463476</v>
      </c>
      <c r="AK99" s="96">
        <f t="shared" si="101"/>
        <v>16674737.627298493</v>
      </c>
      <c r="AL99" s="95">
        <f t="shared" si="102"/>
        <v>16674737.627298493</v>
      </c>
      <c r="AM99" s="96"/>
      <c r="AN99" s="99">
        <v>0.60730650302597167</v>
      </c>
      <c r="AO99" s="96">
        <f t="shared" si="103"/>
        <v>21110917.810917463</v>
      </c>
      <c r="AP99" s="100"/>
      <c r="AQ99" s="95">
        <f t="shared" si="104"/>
        <v>46865495.231419712</v>
      </c>
      <c r="AS99" s="89">
        <v>25460100.000000004</v>
      </c>
      <c r="AT99" s="89">
        <v>31271780.183220819</v>
      </c>
      <c r="AU99" s="89">
        <v>32939461.132263247</v>
      </c>
      <c r="AV99" s="90">
        <f t="shared" si="105"/>
        <v>5.3328622140201627E-2</v>
      </c>
      <c r="AW99" s="90">
        <f t="shared" si="106"/>
        <v>0.21506762560680801</v>
      </c>
      <c r="AX99" s="90">
        <f t="shared" si="107"/>
        <v>4.9448631828650008E-3</v>
      </c>
      <c r="AY99" s="90">
        <f t="shared" si="108"/>
        <v>5.301432904770149E-4</v>
      </c>
      <c r="AZ99" s="91">
        <f t="shared" si="109"/>
        <v>2.6214860387226967E-6</v>
      </c>
      <c r="BA99" s="90">
        <f t="shared" si="110"/>
        <v>6.9040664770854345E-4</v>
      </c>
      <c r="BB99" s="92">
        <f t="shared" si="111"/>
        <v>35643928.680371419</v>
      </c>
      <c r="BC99" s="101">
        <f t="shared" si="112"/>
        <v>61104028.680371419</v>
      </c>
      <c r="BD99" s="102"/>
      <c r="BE99" s="76"/>
      <c r="BF99" s="102"/>
      <c r="BG99" s="102"/>
      <c r="BH99" s="102"/>
      <c r="BI99" s="102"/>
      <c r="BJ99" s="102"/>
    </row>
    <row r="100" spans="3:62" s="9" customFormat="1">
      <c r="C100" s="47"/>
      <c r="D100" s="79" t="s">
        <v>208</v>
      </c>
      <c r="E100" s="80" t="s">
        <v>566</v>
      </c>
      <c r="F100" s="81" t="s">
        <v>60</v>
      </c>
      <c r="G100" s="93">
        <v>7029.5858359462482</v>
      </c>
      <c r="H100" s="94">
        <v>0.7868132970200975</v>
      </c>
      <c r="I100" s="95">
        <v>5530.9716082666455</v>
      </c>
      <c r="J100" s="96"/>
      <c r="K100" s="83">
        <f t="shared" si="57"/>
        <v>161.02627987473545</v>
      </c>
      <c r="L100" s="84">
        <f t="shared" si="58"/>
        <v>231.94527356290715</v>
      </c>
      <c r="M100" s="84">
        <f t="shared" si="59"/>
        <v>138.70751908034916</v>
      </c>
      <c r="N100" s="84">
        <f t="shared" si="60"/>
        <v>116.27606530611774</v>
      </c>
      <c r="O100" s="96">
        <f t="shared" si="88"/>
        <v>10687581.386063525</v>
      </c>
      <c r="P100" s="96">
        <f t="shared" si="89"/>
        <v>15394592.672976956</v>
      </c>
      <c r="Q100" s="96">
        <f t="shared" si="90"/>
        <v>9206248.1986381821</v>
      </c>
      <c r="R100" s="96">
        <f t="shared" si="91"/>
        <v>7717435.3911491465</v>
      </c>
      <c r="S100" s="96">
        <v>0</v>
      </c>
      <c r="T100" s="96">
        <v>0</v>
      </c>
      <c r="U100" s="96">
        <v>1</v>
      </c>
      <c r="V100" s="85">
        <f t="shared" si="92"/>
        <v>15394592.672976956</v>
      </c>
      <c r="W100" s="85">
        <f t="shared" si="93"/>
        <v>9206248.1986381821</v>
      </c>
      <c r="X100" s="85">
        <f t="shared" si="94"/>
        <v>0</v>
      </c>
      <c r="Y100" s="97"/>
      <c r="Z100" s="95">
        <f t="shared" si="68"/>
        <v>18405016.777212668</v>
      </c>
      <c r="AA100" s="96"/>
      <c r="AB100" s="98">
        <f t="shared" si="95"/>
        <v>9627095.9849410318</v>
      </c>
      <c r="AC100" s="96">
        <v>10</v>
      </c>
      <c r="AD100" s="41">
        <f t="shared" si="70"/>
        <v>845972.04065796093</v>
      </c>
      <c r="AE100" s="96">
        <f t="shared" si="96"/>
        <v>8459720.40657961</v>
      </c>
      <c r="AF100" s="95">
        <f t="shared" si="97"/>
        <v>18086816.391520642</v>
      </c>
      <c r="AG100" s="96"/>
      <c r="AH100" s="86">
        <f t="shared" si="98"/>
        <v>13.477934378917446</v>
      </c>
      <c r="AI100" s="96">
        <f t="shared" si="99"/>
        <v>0</v>
      </c>
      <c r="AJ100" s="88">
        <f t="shared" si="100"/>
        <v>120.60904549463476</v>
      </c>
      <c r="AK100" s="96">
        <f t="shared" si="101"/>
        <v>10173979.654752973</v>
      </c>
      <c r="AL100" s="95">
        <f t="shared" si="102"/>
        <v>10173979.654752973</v>
      </c>
      <c r="AM100" s="96"/>
      <c r="AN100" s="99">
        <v>1</v>
      </c>
      <c r="AO100" s="96">
        <f t="shared" si="103"/>
        <v>28260796.046273615</v>
      </c>
      <c r="AP100" s="100"/>
      <c r="AQ100" s="95">
        <f t="shared" si="104"/>
        <v>46665812.823486283</v>
      </c>
      <c r="AS100" s="89">
        <v>28720800</v>
      </c>
      <c r="AT100" s="89">
        <v>35246805.714586467</v>
      </c>
      <c r="AU100" s="89">
        <v>33258501.419614922</v>
      </c>
      <c r="AV100" s="90">
        <f t="shared" si="105"/>
        <v>-5.6410907447102601E-2</v>
      </c>
      <c r="AW100" s="90">
        <f t="shared" si="106"/>
        <v>0.10532809601950378</v>
      </c>
      <c r="AX100" s="90">
        <f t="shared" si="107"/>
        <v>2.4217174605364075E-3</v>
      </c>
      <c r="AY100" s="90">
        <f t="shared" si="108"/>
        <v>5.3527807598708157E-4</v>
      </c>
      <c r="AZ100" s="91">
        <f t="shared" si="109"/>
        <v>1.2962922628602493E-6</v>
      </c>
      <c r="BA100" s="90">
        <f t="shared" si="110"/>
        <v>3.4139750600691162E-4</v>
      </c>
      <c r="BB100" s="92">
        <f t="shared" si="111"/>
        <v>17625479.702657923</v>
      </c>
      <c r="BC100" s="101">
        <f t="shared" si="112"/>
        <v>46346279.702657923</v>
      </c>
      <c r="BD100" s="103"/>
      <c r="BE100" s="76"/>
      <c r="BF100" s="103"/>
      <c r="BG100" s="103"/>
      <c r="BH100" s="103"/>
      <c r="BI100" s="103"/>
      <c r="BJ100" s="103"/>
    </row>
    <row r="101" spans="3:62" s="9" customFormat="1">
      <c r="C101" s="47"/>
      <c r="D101" s="79" t="s">
        <v>209</v>
      </c>
      <c r="E101" s="80" t="s">
        <v>210</v>
      </c>
      <c r="F101" s="81" t="s">
        <v>60</v>
      </c>
      <c r="G101" s="93">
        <v>202835.53234638672</v>
      </c>
      <c r="H101" s="94">
        <v>0.56408282047363323</v>
      </c>
      <c r="I101" s="95">
        <v>114416.03917822069</v>
      </c>
      <c r="J101" s="96"/>
      <c r="K101" s="83">
        <f t="shared" si="57"/>
        <v>161.02627987473545</v>
      </c>
      <c r="L101" s="84">
        <f t="shared" si="58"/>
        <v>231.94527356290715</v>
      </c>
      <c r="M101" s="84">
        <f t="shared" si="59"/>
        <v>138.70751908034916</v>
      </c>
      <c r="N101" s="84">
        <f t="shared" si="60"/>
        <v>116.27606530611774</v>
      </c>
      <c r="O101" s="96">
        <f t="shared" si="88"/>
        <v>221087869.76245031</v>
      </c>
      <c r="P101" s="96">
        <f t="shared" si="89"/>
        <v>318459114.08612037</v>
      </c>
      <c r="Q101" s="96">
        <f t="shared" si="90"/>
        <v>190444379.24893227</v>
      </c>
      <c r="R101" s="96">
        <f t="shared" si="91"/>
        <v>159646162.12264937</v>
      </c>
      <c r="S101" s="96">
        <v>1</v>
      </c>
      <c r="T101" s="96">
        <v>1</v>
      </c>
      <c r="U101" s="96">
        <v>1</v>
      </c>
      <c r="V101" s="85">
        <f t="shared" si="92"/>
        <v>0</v>
      </c>
      <c r="W101" s="85">
        <f t="shared" si="93"/>
        <v>0</v>
      </c>
      <c r="X101" s="85">
        <f t="shared" si="94"/>
        <v>0</v>
      </c>
      <c r="Y101" s="97"/>
      <c r="Z101" s="95">
        <f t="shared" si="68"/>
        <v>889637525.22015238</v>
      </c>
      <c r="AA101" s="96"/>
      <c r="AB101" s="98">
        <f t="shared" si="95"/>
        <v>9627095.9849410318</v>
      </c>
      <c r="AC101" s="96">
        <v>81</v>
      </c>
      <c r="AD101" s="41">
        <f t="shared" si="70"/>
        <v>845972.04065796093</v>
      </c>
      <c r="AE101" s="96">
        <f t="shared" si="96"/>
        <v>68523735.293294832</v>
      </c>
      <c r="AF101" s="95">
        <f t="shared" si="97"/>
        <v>78150831.278235868</v>
      </c>
      <c r="AG101" s="96"/>
      <c r="AH101" s="86">
        <f t="shared" si="98"/>
        <v>13.477934378917446</v>
      </c>
      <c r="AI101" s="96">
        <f t="shared" si="99"/>
        <v>0</v>
      </c>
      <c r="AJ101" s="88">
        <f t="shared" si="100"/>
        <v>120.60904549463476</v>
      </c>
      <c r="AK101" s="96">
        <f t="shared" si="101"/>
        <v>293565599.3843258</v>
      </c>
      <c r="AL101" s="95">
        <f t="shared" si="102"/>
        <v>293565599.3843258</v>
      </c>
      <c r="AM101" s="96"/>
      <c r="AN101" s="99">
        <v>9.7196070372206123E-2</v>
      </c>
      <c r="AO101" s="96">
        <f t="shared" si="103"/>
        <v>36129376.35318362</v>
      </c>
      <c r="AP101" s="100"/>
      <c r="AQ101" s="95">
        <f t="shared" si="104"/>
        <v>925766901.57333601</v>
      </c>
      <c r="AS101" s="89">
        <v>474583500</v>
      </c>
      <c r="AT101" s="89">
        <v>587097031.55610621</v>
      </c>
      <c r="AU101" s="89">
        <v>544672627.57821071</v>
      </c>
      <c r="AV101" s="90">
        <f t="shared" si="105"/>
        <v>-7.2261315758059982E-2</v>
      </c>
      <c r="AW101" s="90">
        <f t="shared" si="106"/>
        <v>8.9477687708546402E-2</v>
      </c>
      <c r="AX101" s="90">
        <f t="shared" si="107"/>
        <v>2.05728278437774E-3</v>
      </c>
      <c r="AY101" s="90">
        <f t="shared" si="108"/>
        <v>8.7662192729148075E-3</v>
      </c>
      <c r="AZ101" s="91">
        <f t="shared" si="109"/>
        <v>1.8034591994247982E-5</v>
      </c>
      <c r="BA101" s="90">
        <f t="shared" si="110"/>
        <v>4.7496732836337582E-3</v>
      </c>
      <c r="BB101" s="92">
        <f t="shared" si="111"/>
        <v>245213478.6633403</v>
      </c>
      <c r="BC101" s="101">
        <f t="shared" si="112"/>
        <v>719796978.66334033</v>
      </c>
      <c r="BD101" s="103"/>
      <c r="BE101" s="76"/>
      <c r="BF101" s="103"/>
      <c r="BG101" s="103"/>
      <c r="BH101" s="103"/>
      <c r="BI101" s="103"/>
      <c r="BJ101" s="103"/>
    </row>
    <row r="102" spans="3:62" s="9" customFormat="1">
      <c r="C102" s="47"/>
      <c r="D102" s="79" t="s">
        <v>211</v>
      </c>
      <c r="E102" s="80" t="s">
        <v>212</v>
      </c>
      <c r="F102" s="81" t="s">
        <v>60</v>
      </c>
      <c r="G102" s="93">
        <v>17442.692358678552</v>
      </c>
      <c r="H102" s="94">
        <v>0.72345074709044987</v>
      </c>
      <c r="I102" s="95">
        <v>12618.92881815488</v>
      </c>
      <c r="J102" s="96"/>
      <c r="K102" s="83">
        <f t="shared" si="57"/>
        <v>161.02627987473545</v>
      </c>
      <c r="L102" s="84">
        <f t="shared" si="58"/>
        <v>231.94527356290715</v>
      </c>
      <c r="M102" s="84">
        <f t="shared" si="59"/>
        <v>138.70751908034916</v>
      </c>
      <c r="N102" s="84">
        <f t="shared" si="60"/>
        <v>116.27606530611774</v>
      </c>
      <c r="O102" s="96">
        <f t="shared" si="88"/>
        <v>24383749.963098869</v>
      </c>
      <c r="P102" s="96">
        <f t="shared" si="89"/>
        <v>35122810.761573434</v>
      </c>
      <c r="Q102" s="96">
        <f t="shared" si="90"/>
        <v>21004083.717813432</v>
      </c>
      <c r="R102" s="96">
        <f t="shared" si="91"/>
        <v>17607352.696236338</v>
      </c>
      <c r="S102" s="96">
        <v>0</v>
      </c>
      <c r="T102" s="96">
        <v>0</v>
      </c>
      <c r="U102" s="96">
        <v>1</v>
      </c>
      <c r="V102" s="85">
        <f t="shared" si="92"/>
        <v>35122810.761573434</v>
      </c>
      <c r="W102" s="85">
        <f t="shared" si="93"/>
        <v>21004083.717813432</v>
      </c>
      <c r="X102" s="85">
        <f t="shared" si="94"/>
        <v>0</v>
      </c>
      <c r="Y102" s="97"/>
      <c r="Z102" s="95">
        <f t="shared" si="68"/>
        <v>41991102.659335211</v>
      </c>
      <c r="AA102" s="96"/>
      <c r="AB102" s="98">
        <f t="shared" si="95"/>
        <v>9627095.9849410318</v>
      </c>
      <c r="AC102" s="96">
        <v>14</v>
      </c>
      <c r="AD102" s="41">
        <f t="shared" si="70"/>
        <v>845972.04065796093</v>
      </c>
      <c r="AE102" s="96">
        <f t="shared" si="96"/>
        <v>11843608.569211453</v>
      </c>
      <c r="AF102" s="95">
        <f t="shared" si="97"/>
        <v>21470704.554152485</v>
      </c>
      <c r="AG102" s="96"/>
      <c r="AH102" s="86">
        <f t="shared" si="98"/>
        <v>13.477934378917446</v>
      </c>
      <c r="AI102" s="96">
        <f t="shared" si="99"/>
        <v>0</v>
      </c>
      <c r="AJ102" s="88">
        <f t="shared" si="100"/>
        <v>120.60904549463476</v>
      </c>
      <c r="AK102" s="96">
        <f t="shared" si="101"/>
        <v>25244957.714841358</v>
      </c>
      <c r="AL102" s="95">
        <f t="shared" si="102"/>
        <v>25244957.714841358</v>
      </c>
      <c r="AM102" s="96"/>
      <c r="AN102" s="99">
        <v>0.88396709282534913</v>
      </c>
      <c r="AO102" s="96">
        <f t="shared" si="103"/>
        <v>41295108.165333338</v>
      </c>
      <c r="AP102" s="100"/>
      <c r="AQ102" s="95">
        <f t="shared" si="104"/>
        <v>83286210.824668556</v>
      </c>
      <c r="AS102" s="89">
        <v>46132200.000000007</v>
      </c>
      <c r="AT102" s="89">
        <v>57702482.101926371</v>
      </c>
      <c r="AU102" s="89">
        <v>58415918.670092106</v>
      </c>
      <c r="AV102" s="90">
        <f t="shared" si="105"/>
        <v>1.236405336785186E-2</v>
      </c>
      <c r="AW102" s="90">
        <f t="shared" si="106"/>
        <v>0.17410305683445826</v>
      </c>
      <c r="AX102" s="90">
        <f t="shared" si="107"/>
        <v>4.0030004206161327E-3</v>
      </c>
      <c r="AY102" s="90">
        <f t="shared" si="108"/>
        <v>9.4017346597292288E-4</v>
      </c>
      <c r="AZ102" s="91">
        <f t="shared" si="109"/>
        <v>3.7635147797417374E-6</v>
      </c>
      <c r="BA102" s="90">
        <f t="shared" si="110"/>
        <v>9.9117660147794782E-4</v>
      </c>
      <c r="BB102" s="92">
        <f t="shared" si="111"/>
        <v>51171911.814567707</v>
      </c>
      <c r="BC102" s="101">
        <f t="shared" si="112"/>
        <v>97304111.814567715</v>
      </c>
      <c r="BD102" s="103"/>
      <c r="BE102" s="76"/>
      <c r="BF102" s="103"/>
      <c r="BG102" s="103"/>
      <c r="BH102" s="103"/>
      <c r="BI102" s="103"/>
      <c r="BJ102" s="103"/>
    </row>
    <row r="103" spans="3:62" s="9" customFormat="1">
      <c r="C103" s="47"/>
      <c r="D103" s="79" t="s">
        <v>213</v>
      </c>
      <c r="E103" s="80" t="s">
        <v>214</v>
      </c>
      <c r="F103" s="81" t="s">
        <v>60</v>
      </c>
      <c r="G103" s="93">
        <v>19862.674767888471</v>
      </c>
      <c r="H103" s="94">
        <v>0.73418347782190718</v>
      </c>
      <c r="I103" s="95">
        <v>14582.847639933801</v>
      </c>
      <c r="J103" s="96"/>
      <c r="K103" s="83">
        <f t="shared" si="57"/>
        <v>161.02627987473545</v>
      </c>
      <c r="L103" s="84">
        <f t="shared" si="58"/>
        <v>231.94527356290715</v>
      </c>
      <c r="M103" s="84">
        <f t="shared" si="59"/>
        <v>138.70751908034916</v>
      </c>
      <c r="N103" s="84">
        <f t="shared" si="60"/>
        <v>116.27606530611774</v>
      </c>
      <c r="O103" s="96">
        <f t="shared" si="88"/>
        <v>28178660.465263266</v>
      </c>
      <c r="P103" s="96">
        <f t="shared" si="89"/>
        <v>40589071.022047684</v>
      </c>
      <c r="Q103" s="96">
        <f t="shared" si="90"/>
        <v>24273007.40714331</v>
      </c>
      <c r="R103" s="96">
        <f t="shared" si="91"/>
        <v>20347633.734361291</v>
      </c>
      <c r="S103" s="96">
        <v>0</v>
      </c>
      <c r="T103" s="96">
        <v>0</v>
      </c>
      <c r="U103" s="96">
        <v>1</v>
      </c>
      <c r="V103" s="85">
        <f t="shared" si="92"/>
        <v>40589071.022047684</v>
      </c>
      <c r="W103" s="85">
        <f t="shared" si="93"/>
        <v>24273007.40714331</v>
      </c>
      <c r="X103" s="85">
        <f t="shared" si="94"/>
        <v>0</v>
      </c>
      <c r="Y103" s="97"/>
      <c r="Z103" s="95">
        <f t="shared" si="68"/>
        <v>48526294.199624553</v>
      </c>
      <c r="AA103" s="96"/>
      <c r="AB103" s="98">
        <f t="shared" si="95"/>
        <v>9627095.9849410318</v>
      </c>
      <c r="AC103" s="96">
        <v>14</v>
      </c>
      <c r="AD103" s="41">
        <f t="shared" si="70"/>
        <v>845972.04065796093</v>
      </c>
      <c r="AE103" s="96">
        <f t="shared" si="96"/>
        <v>11843608.569211453</v>
      </c>
      <c r="AF103" s="95">
        <f t="shared" si="97"/>
        <v>21470704.554152485</v>
      </c>
      <c r="AG103" s="96"/>
      <c r="AH103" s="86">
        <f t="shared" si="98"/>
        <v>13.477934378917446</v>
      </c>
      <c r="AI103" s="96">
        <f t="shared" si="99"/>
        <v>0</v>
      </c>
      <c r="AJ103" s="88">
        <f t="shared" si="100"/>
        <v>120.60904549463476</v>
      </c>
      <c r="AK103" s="96">
        <f t="shared" si="101"/>
        <v>28747418.936704732</v>
      </c>
      <c r="AL103" s="95">
        <f t="shared" si="102"/>
        <v>28747418.936704732</v>
      </c>
      <c r="AM103" s="96"/>
      <c r="AN103" s="99">
        <v>0.89835632327157777</v>
      </c>
      <c r="AO103" s="96">
        <f t="shared" si="103"/>
        <v>45113768.780844539</v>
      </c>
      <c r="AP103" s="100"/>
      <c r="AQ103" s="95">
        <f t="shared" si="104"/>
        <v>93640062.980469093</v>
      </c>
      <c r="AS103" s="89">
        <v>55587600</v>
      </c>
      <c r="AT103" s="89">
        <v>69910499.579849124</v>
      </c>
      <c r="AU103" s="89">
        <v>65275620.070103243</v>
      </c>
      <c r="AV103" s="90">
        <f t="shared" si="105"/>
        <v>-6.6297330695686094E-2</v>
      </c>
      <c r="AW103" s="90">
        <f t="shared" si="106"/>
        <v>9.5441672770920291E-2</v>
      </c>
      <c r="AX103" s="90">
        <f t="shared" si="107"/>
        <v>2.1944075146800397E-3</v>
      </c>
      <c r="AY103" s="90">
        <f t="shared" si="108"/>
        <v>1.0505767496602118E-3</v>
      </c>
      <c r="AZ103" s="91">
        <f t="shared" si="109"/>
        <v>2.3053935142024997E-6</v>
      </c>
      <c r="BA103" s="90">
        <f t="shared" si="110"/>
        <v>6.0715906332466769E-4</v>
      </c>
      <c r="BB103" s="92">
        <f t="shared" si="111"/>
        <v>31346068.903904278</v>
      </c>
      <c r="BC103" s="101">
        <f t="shared" si="112"/>
        <v>86933668.903904274</v>
      </c>
      <c r="BD103" s="103"/>
      <c r="BE103" s="76"/>
      <c r="BF103" s="103"/>
      <c r="BG103" s="103"/>
      <c r="BH103" s="103"/>
      <c r="BI103" s="103"/>
      <c r="BJ103" s="103"/>
    </row>
    <row r="104" spans="3:62" s="10" customFormat="1">
      <c r="C104" s="49"/>
      <c r="D104" s="104" t="s">
        <v>215</v>
      </c>
      <c r="E104" s="105" t="s">
        <v>567</v>
      </c>
      <c r="F104" s="52" t="s">
        <v>74</v>
      </c>
      <c r="G104" s="106">
        <v>337013.88617216062</v>
      </c>
      <c r="H104" s="107">
        <v>0</v>
      </c>
      <c r="I104" s="108">
        <v>0</v>
      </c>
      <c r="J104" s="107"/>
      <c r="K104" s="57">
        <f t="shared" si="57"/>
        <v>161.02627987473545</v>
      </c>
      <c r="L104" s="58">
        <f t="shared" si="58"/>
        <v>231.94527356290715</v>
      </c>
      <c r="M104" s="58">
        <f t="shared" si="59"/>
        <v>138.70751908034916</v>
      </c>
      <c r="N104" s="58">
        <f t="shared" si="60"/>
        <v>116.27606530611774</v>
      </c>
      <c r="O104" s="107">
        <f t="shared" si="88"/>
        <v>0</v>
      </c>
      <c r="P104" s="107">
        <f t="shared" si="89"/>
        <v>0</v>
      </c>
      <c r="Q104" s="107">
        <f t="shared" si="90"/>
        <v>0</v>
      </c>
      <c r="R104" s="107">
        <f t="shared" si="91"/>
        <v>0</v>
      </c>
      <c r="S104" s="107">
        <v>1</v>
      </c>
      <c r="T104" s="107">
        <v>1</v>
      </c>
      <c r="U104" s="107">
        <v>1</v>
      </c>
      <c r="V104" s="59">
        <f>SUM(V97:V103)</f>
        <v>249101990.48808724</v>
      </c>
      <c r="W104" s="59">
        <f>SUM(W97:W103)</f>
        <v>148967549.8354494</v>
      </c>
      <c r="X104" s="59">
        <f t="shared" si="94"/>
        <v>0</v>
      </c>
      <c r="Y104" s="109"/>
      <c r="Z104" s="108">
        <f t="shared" si="68"/>
        <v>398069540.32353663</v>
      </c>
      <c r="AA104" s="107"/>
      <c r="AB104" s="110">
        <f t="shared" si="95"/>
        <v>9627095.9849410318</v>
      </c>
      <c r="AC104" s="107">
        <v>47</v>
      </c>
      <c r="AD104" s="62">
        <f t="shared" si="70"/>
        <v>845972.04065796093</v>
      </c>
      <c r="AE104" s="107">
        <f t="shared" si="96"/>
        <v>39760685.910924166</v>
      </c>
      <c r="AF104" s="108">
        <f t="shared" si="97"/>
        <v>49387781.895865202</v>
      </c>
      <c r="AG104" s="107"/>
      <c r="AH104" s="64">
        <f t="shared" si="98"/>
        <v>13.477934378917446</v>
      </c>
      <c r="AI104" s="107">
        <f t="shared" si="99"/>
        <v>54507012.511348017</v>
      </c>
      <c r="AJ104" s="66">
        <f t="shared" si="100"/>
        <v>120.60904549463476</v>
      </c>
      <c r="AK104" s="107">
        <f t="shared" si="101"/>
        <v>0</v>
      </c>
      <c r="AL104" s="108">
        <f t="shared" si="102"/>
        <v>54507012.511348017</v>
      </c>
      <c r="AM104" s="107"/>
      <c r="AN104" s="111">
        <v>0.37989267446589758</v>
      </c>
      <c r="AO104" s="107">
        <f t="shared" si="103"/>
        <v>39468871.310440809</v>
      </c>
      <c r="AP104" s="112"/>
      <c r="AQ104" s="108">
        <f t="shared" si="104"/>
        <v>437538411.63397741</v>
      </c>
      <c r="AS104" s="71">
        <v>223621200</v>
      </c>
      <c r="AT104" s="71">
        <v>277052058.05074084</v>
      </c>
      <c r="AU104" s="71">
        <v>260896919.10432124</v>
      </c>
      <c r="AV104" s="72">
        <f t="shared" si="105"/>
        <v>-5.8310842590676065E-2</v>
      </c>
      <c r="AW104" s="72">
        <f t="shared" si="106"/>
        <v>0.10342816087593032</v>
      </c>
      <c r="AX104" s="72">
        <f t="shared" si="107"/>
        <v>2.3780339014010878E-3</v>
      </c>
      <c r="AY104" s="72">
        <f t="shared" si="108"/>
        <v>4.1989985997010464E-3</v>
      </c>
      <c r="AZ104" s="73">
        <f t="shared" si="109"/>
        <v>9.9853610220247838E-6</v>
      </c>
      <c r="BA104" s="72">
        <f t="shared" si="110"/>
        <v>2.6297907093698375E-3</v>
      </c>
      <c r="BB104" s="74">
        <f t="shared" si="111"/>
        <v>135769365.48944229</v>
      </c>
      <c r="BC104" s="113">
        <f t="shared" si="112"/>
        <v>359390565.48944229</v>
      </c>
      <c r="BD104" s="102"/>
      <c r="BE104" s="76"/>
      <c r="BF104" s="102"/>
      <c r="BG104" s="102"/>
      <c r="BH104" s="102"/>
      <c r="BI104" s="102"/>
      <c r="BJ104" s="102"/>
    </row>
    <row r="105" spans="3:62" s="9" customFormat="1">
      <c r="C105" s="49"/>
      <c r="D105" s="129" t="s">
        <v>216</v>
      </c>
      <c r="E105" s="80" t="s">
        <v>217</v>
      </c>
      <c r="F105" s="81" t="s">
        <v>60</v>
      </c>
      <c r="G105" s="93">
        <v>30797.31576646748</v>
      </c>
      <c r="H105" s="94">
        <v>0.74954062316920278</v>
      </c>
      <c r="I105" s="95">
        <v>23083.839251536749</v>
      </c>
      <c r="J105" s="96"/>
      <c r="K105" s="83">
        <f t="shared" si="57"/>
        <v>161.02627987473545</v>
      </c>
      <c r="L105" s="84">
        <f t="shared" si="58"/>
        <v>231.94527356290715</v>
      </c>
      <c r="M105" s="84">
        <f t="shared" si="59"/>
        <v>138.70751908034916</v>
      </c>
      <c r="N105" s="84">
        <f t="shared" si="60"/>
        <v>116.27606530611774</v>
      </c>
      <c r="O105" s="96">
        <f t="shared" si="88"/>
        <v>44605257.118816324</v>
      </c>
      <c r="P105" s="96">
        <f t="shared" si="89"/>
        <v>64250248.920958377</v>
      </c>
      <c r="Q105" s="96">
        <f t="shared" si="90"/>
        <v>38422824.881162956</v>
      </c>
      <c r="R105" s="96">
        <f t="shared" si="91"/>
        <v>32209176.003931336</v>
      </c>
      <c r="S105" s="96">
        <v>0</v>
      </c>
      <c r="T105" s="96">
        <v>0</v>
      </c>
      <c r="U105" s="96">
        <v>1</v>
      </c>
      <c r="V105" s="85">
        <f t="shared" si="92"/>
        <v>64250248.920958377</v>
      </c>
      <c r="W105" s="85">
        <f t="shared" si="93"/>
        <v>38422824.881162956</v>
      </c>
      <c r="X105" s="85">
        <f t="shared" si="94"/>
        <v>0</v>
      </c>
      <c r="Y105" s="97"/>
      <c r="Z105" s="95">
        <f t="shared" si="68"/>
        <v>76814433.122747675</v>
      </c>
      <c r="AA105" s="96"/>
      <c r="AB105" s="98">
        <f t="shared" si="95"/>
        <v>9627095.9849410318</v>
      </c>
      <c r="AC105" s="96">
        <v>29</v>
      </c>
      <c r="AD105" s="41">
        <f t="shared" si="70"/>
        <v>845972.04065796093</v>
      </c>
      <c r="AE105" s="96">
        <f t="shared" si="96"/>
        <v>24533189.179080866</v>
      </c>
      <c r="AF105" s="95">
        <f t="shared" si="97"/>
        <v>34160285.164021894</v>
      </c>
      <c r="AG105" s="96"/>
      <c r="AH105" s="86">
        <f t="shared" si="98"/>
        <v>13.477934378917446</v>
      </c>
      <c r="AI105" s="96">
        <f t="shared" si="99"/>
        <v>0</v>
      </c>
      <c r="AJ105" s="88">
        <f t="shared" si="100"/>
        <v>120.60904549463476</v>
      </c>
      <c r="AK105" s="96">
        <f t="shared" si="101"/>
        <v>44573218.300686106</v>
      </c>
      <c r="AL105" s="95">
        <f t="shared" si="102"/>
        <v>44573218.300686106</v>
      </c>
      <c r="AM105" s="96"/>
      <c r="AN105" s="99">
        <v>1</v>
      </c>
      <c r="AO105" s="96">
        <f t="shared" si="103"/>
        <v>78733503.464708</v>
      </c>
      <c r="AP105" s="100"/>
      <c r="AQ105" s="95">
        <f t="shared" si="104"/>
        <v>155547936.58745569</v>
      </c>
      <c r="AS105" s="89">
        <v>90844200</v>
      </c>
      <c r="AT105" s="89">
        <v>112759946.86499643</v>
      </c>
      <c r="AU105" s="89">
        <v>115795551.62294212</v>
      </c>
      <c r="AV105" s="90">
        <f t="shared" si="105"/>
        <v>2.6920948815097535E-2</v>
      </c>
      <c r="AW105" s="90">
        <f t="shared" si="106"/>
        <v>0.18865995228170393</v>
      </c>
      <c r="AX105" s="90">
        <f t="shared" si="107"/>
        <v>4.3376944785935029E-3</v>
      </c>
      <c r="AY105" s="90">
        <f t="shared" si="108"/>
        <v>1.8636684587368547E-3</v>
      </c>
      <c r="AZ105" s="91">
        <f t="shared" si="109"/>
        <v>8.0840243833917181E-6</v>
      </c>
      <c r="BA105" s="90">
        <f t="shared" si="110"/>
        <v>2.12904592742025E-3</v>
      </c>
      <c r="BB105" s="92">
        <f t="shared" si="111"/>
        <v>109917193.65112299</v>
      </c>
      <c r="BC105" s="101">
        <f t="shared" si="112"/>
        <v>200761393.65112299</v>
      </c>
      <c r="BD105" s="102"/>
      <c r="BE105" s="76"/>
      <c r="BF105" s="102"/>
      <c r="BG105" s="102"/>
      <c r="BH105" s="102"/>
      <c r="BI105" s="102"/>
      <c r="BJ105" s="102"/>
    </row>
    <row r="106" spans="3:62" s="9" customFormat="1">
      <c r="C106" s="10"/>
      <c r="D106" s="79" t="s">
        <v>218</v>
      </c>
      <c r="E106" s="80" t="s">
        <v>568</v>
      </c>
      <c r="F106" s="81" t="s">
        <v>60</v>
      </c>
      <c r="G106" s="93">
        <v>51726.953424659492</v>
      </c>
      <c r="H106" s="94">
        <v>0.70557262824781675</v>
      </c>
      <c r="I106" s="95">
        <v>36497.122479089405</v>
      </c>
      <c r="J106" s="96"/>
      <c r="K106" s="83">
        <f t="shared" si="57"/>
        <v>161.02627987473545</v>
      </c>
      <c r="L106" s="84">
        <f t="shared" si="58"/>
        <v>231.94527356290715</v>
      </c>
      <c r="M106" s="84">
        <f t="shared" si="59"/>
        <v>138.70751908034916</v>
      </c>
      <c r="N106" s="84">
        <f t="shared" si="60"/>
        <v>116.27606530611774</v>
      </c>
      <c r="O106" s="96">
        <f t="shared" si="88"/>
        <v>70523950.307284191</v>
      </c>
      <c r="P106" s="96">
        <f t="shared" si="89"/>
        <v>101584020.69205584</v>
      </c>
      <c r="Q106" s="96">
        <f t="shared" si="90"/>
        <v>60749103.751753606</v>
      </c>
      <c r="R106" s="96">
        <f t="shared" si="91"/>
        <v>50924901.562367737</v>
      </c>
      <c r="S106" s="96">
        <v>0</v>
      </c>
      <c r="T106" s="96">
        <v>0</v>
      </c>
      <c r="U106" s="96">
        <v>1</v>
      </c>
      <c r="V106" s="85">
        <f t="shared" si="92"/>
        <v>101584020.69205584</v>
      </c>
      <c r="W106" s="85">
        <f t="shared" si="93"/>
        <v>60749103.751753606</v>
      </c>
      <c r="X106" s="85">
        <f t="shared" si="94"/>
        <v>0</v>
      </c>
      <c r="Y106" s="97"/>
      <c r="Z106" s="95">
        <f t="shared" si="68"/>
        <v>121448851.86965194</v>
      </c>
      <c r="AA106" s="96"/>
      <c r="AB106" s="98">
        <f t="shared" si="95"/>
        <v>9627095.9849410318</v>
      </c>
      <c r="AC106" s="96">
        <v>47</v>
      </c>
      <c r="AD106" s="41">
        <f t="shared" si="70"/>
        <v>845972.04065796093</v>
      </c>
      <c r="AE106" s="96">
        <f t="shared" si="96"/>
        <v>39760685.910924166</v>
      </c>
      <c r="AF106" s="95">
        <f t="shared" si="97"/>
        <v>49387781.895865202</v>
      </c>
      <c r="AG106" s="96"/>
      <c r="AH106" s="86">
        <f t="shared" si="98"/>
        <v>13.477934378917446</v>
      </c>
      <c r="AI106" s="96">
        <f t="shared" si="99"/>
        <v>0</v>
      </c>
      <c r="AJ106" s="88">
        <f t="shared" si="100"/>
        <v>120.60904549463476</v>
      </c>
      <c r="AK106" s="96">
        <f t="shared" si="101"/>
        <v>74864861.746723324</v>
      </c>
      <c r="AL106" s="95">
        <f t="shared" si="102"/>
        <v>74864861.746723324</v>
      </c>
      <c r="AM106" s="96"/>
      <c r="AN106" s="99">
        <v>0.86660088842346794</v>
      </c>
      <c r="AO106" s="96">
        <f t="shared" si="103"/>
        <v>107677451.36963178</v>
      </c>
      <c r="AP106" s="100"/>
      <c r="AQ106" s="95">
        <f t="shared" si="104"/>
        <v>229126303.23928374</v>
      </c>
      <c r="AS106" s="89">
        <v>126904500</v>
      </c>
      <c r="AT106" s="89">
        <v>158874059.58157742</v>
      </c>
      <c r="AU106" s="89">
        <v>162848088.45431206</v>
      </c>
      <c r="AV106" s="90">
        <f t="shared" si="105"/>
        <v>2.5013705089433323E-2</v>
      </c>
      <c r="AW106" s="90">
        <f t="shared" si="106"/>
        <v>0.1867527085560397</v>
      </c>
      <c r="AX106" s="90">
        <f t="shared" si="107"/>
        <v>4.2938428795758548E-3</v>
      </c>
      <c r="AY106" s="90">
        <f t="shared" si="108"/>
        <v>2.6209542747042841E-3</v>
      </c>
      <c r="AZ106" s="91">
        <f t="shared" si="109"/>
        <v>1.125396585013289E-5</v>
      </c>
      <c r="BA106" s="90">
        <f t="shared" si="110"/>
        <v>2.9638963249266326E-3</v>
      </c>
      <c r="BB106" s="92">
        <f t="shared" si="111"/>
        <v>153018383.5458926</v>
      </c>
      <c r="BC106" s="101">
        <f t="shared" si="112"/>
        <v>279922883.5458926</v>
      </c>
      <c r="BD106" s="102"/>
      <c r="BE106" s="76"/>
      <c r="BF106" s="102"/>
      <c r="BG106" s="102"/>
      <c r="BH106" s="102"/>
      <c r="BI106" s="102"/>
      <c r="BJ106" s="102"/>
    </row>
    <row r="107" spans="3:62" s="9" customFormat="1">
      <c r="C107" s="49"/>
      <c r="D107" s="79" t="s">
        <v>219</v>
      </c>
      <c r="E107" s="80" t="s">
        <v>537</v>
      </c>
      <c r="F107" s="81" t="s">
        <v>60</v>
      </c>
      <c r="G107" s="93">
        <v>91314.551457527035</v>
      </c>
      <c r="H107" s="94">
        <v>0.67484969103215664</v>
      </c>
      <c r="I107" s="95">
        <v>61623.596837852092</v>
      </c>
      <c r="J107" s="96"/>
      <c r="K107" s="83">
        <f t="shared" si="57"/>
        <v>161.02627987473545</v>
      </c>
      <c r="L107" s="84">
        <f t="shared" si="58"/>
        <v>231.94527356290715</v>
      </c>
      <c r="M107" s="84">
        <f t="shared" si="59"/>
        <v>138.70751908034916</v>
      </c>
      <c r="N107" s="84">
        <f t="shared" si="60"/>
        <v>116.27606530611774</v>
      </c>
      <c r="O107" s="96">
        <f t="shared" si="88"/>
        <v>119076222.61559799</v>
      </c>
      <c r="P107" s="96">
        <f t="shared" si="89"/>
        <v>171519624.31783083</v>
      </c>
      <c r="Q107" s="96">
        <f t="shared" si="90"/>
        <v>102571874.81023335</v>
      </c>
      <c r="R107" s="96">
        <f t="shared" si="91"/>
        <v>85984192.443791524</v>
      </c>
      <c r="S107" s="96">
        <v>0</v>
      </c>
      <c r="T107" s="96">
        <v>0</v>
      </c>
      <c r="U107" s="96">
        <v>1</v>
      </c>
      <c r="V107" s="85">
        <f t="shared" si="92"/>
        <v>171519624.31783083</v>
      </c>
      <c r="W107" s="85">
        <f t="shared" si="93"/>
        <v>102571874.81023335</v>
      </c>
      <c r="X107" s="85">
        <f t="shared" si="94"/>
        <v>0</v>
      </c>
      <c r="Y107" s="97"/>
      <c r="Z107" s="95">
        <f t="shared" si="68"/>
        <v>205060415.05938947</v>
      </c>
      <c r="AA107" s="96"/>
      <c r="AB107" s="98">
        <f t="shared" si="95"/>
        <v>9627095.9849410318</v>
      </c>
      <c r="AC107" s="96">
        <v>73</v>
      </c>
      <c r="AD107" s="41">
        <f t="shared" si="70"/>
        <v>845972.04065796093</v>
      </c>
      <c r="AE107" s="96">
        <f t="shared" si="96"/>
        <v>61755958.968031146</v>
      </c>
      <c r="AF107" s="95">
        <f t="shared" si="97"/>
        <v>71383054.952972174</v>
      </c>
      <c r="AG107" s="96"/>
      <c r="AH107" s="86">
        <f t="shared" si="98"/>
        <v>13.477934378917446</v>
      </c>
      <c r="AI107" s="96">
        <f t="shared" si="99"/>
        <v>0</v>
      </c>
      <c r="AJ107" s="88">
        <f t="shared" si="100"/>
        <v>120.60904549463476</v>
      </c>
      <c r="AK107" s="96">
        <f t="shared" si="101"/>
        <v>132160330.69275653</v>
      </c>
      <c r="AL107" s="95">
        <f t="shared" si="102"/>
        <v>132160330.69275653</v>
      </c>
      <c r="AM107" s="96"/>
      <c r="AN107" s="99">
        <v>0.59519357629354752</v>
      </c>
      <c r="AO107" s="96">
        <f t="shared" si="103"/>
        <v>121147715.633378</v>
      </c>
      <c r="AP107" s="100"/>
      <c r="AQ107" s="95">
        <f t="shared" si="104"/>
        <v>326208130.6927675</v>
      </c>
      <c r="AS107" s="89">
        <v>180098100</v>
      </c>
      <c r="AT107" s="89">
        <v>223437167.78686613</v>
      </c>
      <c r="AU107" s="89">
        <v>227893164.7210708</v>
      </c>
      <c r="AV107" s="90">
        <f t="shared" si="105"/>
        <v>1.9942952993636163E-2</v>
      </c>
      <c r="AW107" s="90">
        <f t="shared" si="106"/>
        <v>0.18168195646024254</v>
      </c>
      <c r="AX107" s="90">
        <f t="shared" si="107"/>
        <v>4.1772554793235075E-3</v>
      </c>
      <c r="AY107" s="90">
        <f t="shared" si="108"/>
        <v>3.6678205431877279E-3</v>
      </c>
      <c r="AZ107" s="91">
        <f t="shared" si="109"/>
        <v>1.532142346120626E-5</v>
      </c>
      <c r="BA107" s="90">
        <f t="shared" si="110"/>
        <v>4.0351207115825478E-3</v>
      </c>
      <c r="BB107" s="92">
        <f t="shared" si="111"/>
        <v>208322957.69124025</v>
      </c>
      <c r="BC107" s="101">
        <f t="shared" si="112"/>
        <v>388421057.69124025</v>
      </c>
      <c r="BD107" s="102"/>
      <c r="BE107" s="76"/>
      <c r="BF107" s="102"/>
      <c r="BG107" s="102"/>
      <c r="BH107" s="102"/>
      <c r="BI107" s="102"/>
      <c r="BJ107" s="102"/>
    </row>
    <row r="108" spans="3:62" s="10" customFormat="1">
      <c r="C108" s="49"/>
      <c r="D108" s="104" t="s">
        <v>220</v>
      </c>
      <c r="E108" s="105" t="s">
        <v>569</v>
      </c>
      <c r="F108" s="52" t="s">
        <v>74</v>
      </c>
      <c r="G108" s="106">
        <v>173838.82064865401</v>
      </c>
      <c r="H108" s="107">
        <v>0</v>
      </c>
      <c r="I108" s="108">
        <v>0</v>
      </c>
      <c r="J108" s="107"/>
      <c r="K108" s="57">
        <f t="shared" si="57"/>
        <v>161.02627987473545</v>
      </c>
      <c r="L108" s="58">
        <f t="shared" si="58"/>
        <v>231.94527356290715</v>
      </c>
      <c r="M108" s="58">
        <f t="shared" si="59"/>
        <v>138.70751908034916</v>
      </c>
      <c r="N108" s="58">
        <f t="shared" si="60"/>
        <v>116.27606530611774</v>
      </c>
      <c r="O108" s="107">
        <f t="shared" si="88"/>
        <v>0</v>
      </c>
      <c r="P108" s="107">
        <f t="shared" si="89"/>
        <v>0</v>
      </c>
      <c r="Q108" s="107">
        <f t="shared" si="90"/>
        <v>0</v>
      </c>
      <c r="R108" s="107">
        <f t="shared" si="91"/>
        <v>0</v>
      </c>
      <c r="S108" s="107">
        <v>1</v>
      </c>
      <c r="T108" s="107">
        <v>1</v>
      </c>
      <c r="U108" s="107">
        <v>0</v>
      </c>
      <c r="V108" s="59">
        <f>SUM(V105:V107)</f>
        <v>337353893.93084502</v>
      </c>
      <c r="W108" s="59">
        <f>SUM(W105:W107)</f>
        <v>201743803.44314992</v>
      </c>
      <c r="X108" s="85">
        <f t="shared" si="94"/>
        <v>0</v>
      </c>
      <c r="Y108" s="109"/>
      <c r="Z108" s="108">
        <f t="shared" si="68"/>
        <v>539097697.37399495</v>
      </c>
      <c r="AA108" s="107"/>
      <c r="AB108" s="110">
        <f t="shared" si="95"/>
        <v>9627095.9849410318</v>
      </c>
      <c r="AC108" s="107">
        <v>33</v>
      </c>
      <c r="AD108" s="62">
        <f t="shared" si="70"/>
        <v>845972.04065796093</v>
      </c>
      <c r="AE108" s="107">
        <f t="shared" si="96"/>
        <v>27917077.34171271</v>
      </c>
      <c r="AF108" s="108">
        <f t="shared" si="97"/>
        <v>37544173.326653741</v>
      </c>
      <c r="AG108" s="107"/>
      <c r="AH108" s="64">
        <f t="shared" si="98"/>
        <v>13.477934378917446</v>
      </c>
      <c r="AI108" s="107">
        <f t="shared" si="99"/>
        <v>28115858.606531493</v>
      </c>
      <c r="AJ108" s="66">
        <f t="shared" si="100"/>
        <v>120.60904549463476</v>
      </c>
      <c r="AK108" s="107">
        <f t="shared" si="101"/>
        <v>0</v>
      </c>
      <c r="AL108" s="108">
        <f t="shared" si="102"/>
        <v>28115858.606531493</v>
      </c>
      <c r="AM108" s="107"/>
      <c r="AN108" s="111">
        <v>0.75441067964341257</v>
      </c>
      <c r="AO108" s="107">
        <f t="shared" si="103"/>
        <v>49534629.316122442</v>
      </c>
      <c r="AP108" s="112"/>
      <c r="AQ108" s="108">
        <f t="shared" si="104"/>
        <v>588632326.69011736</v>
      </c>
      <c r="AS108" s="71">
        <v>297308700</v>
      </c>
      <c r="AT108" s="71">
        <v>363743238.26653659</v>
      </c>
      <c r="AU108" s="71">
        <v>364203985.07650131</v>
      </c>
      <c r="AV108" s="72">
        <f t="shared" si="105"/>
        <v>1.2666814430983306E-3</v>
      </c>
      <c r="AW108" s="72">
        <f t="shared" si="106"/>
        <v>0.16300568490970471</v>
      </c>
      <c r="AX108" s="72">
        <f t="shared" si="107"/>
        <v>3.7478481832561622E-3</v>
      </c>
      <c r="AY108" s="72">
        <f t="shared" si="108"/>
        <v>5.8616714547337105E-3</v>
      </c>
      <c r="AZ108" s="73">
        <f t="shared" si="109"/>
        <v>2.1968654712468241E-5</v>
      </c>
      <c r="BA108" s="72">
        <f t="shared" si="110"/>
        <v>5.7857661763828705E-3</v>
      </c>
      <c r="BB108" s="74">
        <f t="shared" si="111"/>
        <v>298704303.66909736</v>
      </c>
      <c r="BC108" s="113">
        <f t="shared" si="112"/>
        <v>596013003.66909742</v>
      </c>
      <c r="BD108" s="102"/>
      <c r="BE108" s="76"/>
      <c r="BF108" s="102"/>
      <c r="BG108" s="102"/>
      <c r="BH108" s="102"/>
      <c r="BI108" s="102"/>
      <c r="BJ108" s="102"/>
    </row>
    <row r="109" spans="3:62" s="9" customFormat="1">
      <c r="C109" s="47"/>
      <c r="D109" s="79" t="s">
        <v>221</v>
      </c>
      <c r="E109" s="80" t="s">
        <v>570</v>
      </c>
      <c r="F109" s="81" t="s">
        <v>60</v>
      </c>
      <c r="G109" s="93">
        <v>25583.33792222698</v>
      </c>
      <c r="H109" s="94">
        <v>0.58800318763415038</v>
      </c>
      <c r="I109" s="95">
        <v>15043.084248591105</v>
      </c>
      <c r="J109" s="96"/>
      <c r="K109" s="83">
        <f t="shared" si="57"/>
        <v>161.02627987473545</v>
      </c>
      <c r="L109" s="84">
        <f t="shared" si="58"/>
        <v>231.94527356290715</v>
      </c>
      <c r="M109" s="84">
        <f t="shared" si="59"/>
        <v>138.70751908034916</v>
      </c>
      <c r="N109" s="84">
        <f t="shared" si="60"/>
        <v>116.27606530611774</v>
      </c>
      <c r="O109" s="96">
        <f t="shared" si="88"/>
        <v>29067982.732714273</v>
      </c>
      <c r="P109" s="96">
        <f t="shared" si="89"/>
        <v>41870067.495231882</v>
      </c>
      <c r="Q109" s="96">
        <f t="shared" si="90"/>
        <v>25039066.745265007</v>
      </c>
      <c r="R109" s="96">
        <f t="shared" si="91"/>
        <v>20989807.757935327</v>
      </c>
      <c r="S109" s="96">
        <v>0</v>
      </c>
      <c r="T109" s="96">
        <v>0</v>
      </c>
      <c r="U109" s="96">
        <v>1</v>
      </c>
      <c r="V109" s="85">
        <f t="shared" si="92"/>
        <v>41870067.495231882</v>
      </c>
      <c r="W109" s="85">
        <f t="shared" si="93"/>
        <v>25039066.745265007</v>
      </c>
      <c r="X109" s="85">
        <f t="shared" si="94"/>
        <v>0</v>
      </c>
      <c r="Y109" s="97"/>
      <c r="Z109" s="95">
        <f t="shared" si="68"/>
        <v>50057790.490649611</v>
      </c>
      <c r="AA109" s="96"/>
      <c r="AB109" s="98">
        <f t="shared" si="95"/>
        <v>9627095.9849410318</v>
      </c>
      <c r="AC109" s="96">
        <v>13</v>
      </c>
      <c r="AD109" s="41">
        <f t="shared" si="70"/>
        <v>845972.04065796093</v>
      </c>
      <c r="AE109" s="96">
        <f t="shared" si="96"/>
        <v>10997636.528553491</v>
      </c>
      <c r="AF109" s="95">
        <f t="shared" si="97"/>
        <v>20624732.513494521</v>
      </c>
      <c r="AG109" s="96"/>
      <c r="AH109" s="86">
        <f t="shared" si="98"/>
        <v>13.477934378917446</v>
      </c>
      <c r="AI109" s="96">
        <f t="shared" si="99"/>
        <v>0</v>
      </c>
      <c r="AJ109" s="88">
        <f t="shared" si="100"/>
        <v>120.60904549463476</v>
      </c>
      <c r="AK109" s="96">
        <f t="shared" si="101"/>
        <v>37026983.608397856</v>
      </c>
      <c r="AL109" s="95">
        <f t="shared" si="102"/>
        <v>37026983.608397856</v>
      </c>
      <c r="AM109" s="96"/>
      <c r="AN109" s="99">
        <v>0.35433779222852413</v>
      </c>
      <c r="AO109" s="96">
        <f t="shared" si="103"/>
        <v>20428181.808816954</v>
      </c>
      <c r="AP109" s="100"/>
      <c r="AQ109" s="95">
        <f t="shared" si="104"/>
        <v>70485972.299466565</v>
      </c>
      <c r="AS109" s="89">
        <v>33470100</v>
      </c>
      <c r="AT109" s="89">
        <v>42002453.893824279</v>
      </c>
      <c r="AU109" s="89">
        <v>43382835.086565591</v>
      </c>
      <c r="AV109" s="90">
        <f t="shared" si="105"/>
        <v>3.2864298743847269E-2</v>
      </c>
      <c r="AW109" s="90">
        <f t="shared" si="106"/>
        <v>0.19460330221045366</v>
      </c>
      <c r="AX109" s="90">
        <f t="shared" si="107"/>
        <v>4.4743447631848607E-3</v>
      </c>
      <c r="AY109" s="90">
        <f t="shared" si="108"/>
        <v>6.9822389779432682E-4</v>
      </c>
      <c r="AZ109" s="91">
        <f t="shared" si="109"/>
        <v>3.1240944406265677E-6</v>
      </c>
      <c r="BA109" s="90">
        <f t="shared" si="110"/>
        <v>8.227759133627964E-4</v>
      </c>
      <c r="BB109" s="92">
        <f t="shared" si="111"/>
        <v>42477815.173372157</v>
      </c>
      <c r="BC109" s="101">
        <f t="shared" si="112"/>
        <v>75947915.173372149</v>
      </c>
      <c r="BD109" s="103"/>
      <c r="BE109" s="76"/>
      <c r="BF109" s="103"/>
      <c r="BG109" s="103"/>
      <c r="BH109" s="103"/>
      <c r="BI109" s="103"/>
      <c r="BJ109" s="103"/>
    </row>
    <row r="110" spans="3:62" s="9" customFormat="1">
      <c r="C110" s="47"/>
      <c r="D110" s="79" t="s">
        <v>222</v>
      </c>
      <c r="E110" s="80" t="s">
        <v>571</v>
      </c>
      <c r="F110" s="81" t="s">
        <v>60</v>
      </c>
      <c r="G110" s="93">
        <v>34145.01173707316</v>
      </c>
      <c r="H110" s="94">
        <v>0.73400781989465391</v>
      </c>
      <c r="I110" s="95">
        <v>25062.705625406441</v>
      </c>
      <c r="J110" s="96"/>
      <c r="K110" s="83">
        <f t="shared" si="57"/>
        <v>161.02627987473545</v>
      </c>
      <c r="L110" s="84">
        <f t="shared" si="58"/>
        <v>231.94527356290715</v>
      </c>
      <c r="M110" s="84">
        <f t="shared" si="59"/>
        <v>138.70751908034916</v>
      </c>
      <c r="N110" s="84">
        <f t="shared" si="60"/>
        <v>116.27606530611774</v>
      </c>
      <c r="O110" s="96">
        <f t="shared" si="88"/>
        <v>48429051.005457647</v>
      </c>
      <c r="P110" s="96">
        <f t="shared" si="89"/>
        <v>69758113.350138113</v>
      </c>
      <c r="Q110" s="96">
        <f t="shared" si="90"/>
        <v>41716628.624894857</v>
      </c>
      <c r="R110" s="96">
        <f t="shared" si="91"/>
        <v>34970313.552573167</v>
      </c>
      <c r="S110" s="96">
        <v>0</v>
      </c>
      <c r="T110" s="96">
        <v>0</v>
      </c>
      <c r="U110" s="96">
        <v>1</v>
      </c>
      <c r="V110" s="85">
        <f t="shared" si="92"/>
        <v>69758113.350138113</v>
      </c>
      <c r="W110" s="85">
        <f t="shared" si="93"/>
        <v>41716628.624894857</v>
      </c>
      <c r="X110" s="85">
        <f t="shared" si="94"/>
        <v>0</v>
      </c>
      <c r="Y110" s="97"/>
      <c r="Z110" s="95">
        <f t="shared" si="68"/>
        <v>83399364.558030829</v>
      </c>
      <c r="AA110" s="96"/>
      <c r="AB110" s="98">
        <f t="shared" si="95"/>
        <v>9627095.9849410318</v>
      </c>
      <c r="AC110" s="96">
        <v>37</v>
      </c>
      <c r="AD110" s="41">
        <f t="shared" si="70"/>
        <v>845972.04065796093</v>
      </c>
      <c r="AE110" s="96">
        <f t="shared" si="96"/>
        <v>31300965.504344553</v>
      </c>
      <c r="AF110" s="95">
        <f t="shared" si="97"/>
        <v>40928061.489285588</v>
      </c>
      <c r="AG110" s="96"/>
      <c r="AH110" s="86">
        <f t="shared" si="98"/>
        <v>13.477934378917446</v>
      </c>
      <c r="AI110" s="96">
        <f t="shared" si="99"/>
        <v>0</v>
      </c>
      <c r="AJ110" s="88">
        <f t="shared" si="100"/>
        <v>120.60904549463476</v>
      </c>
      <c r="AK110" s="96">
        <f t="shared" si="101"/>
        <v>49418367.288137935</v>
      </c>
      <c r="AL110" s="95">
        <f t="shared" si="102"/>
        <v>49418367.288137935</v>
      </c>
      <c r="AM110" s="96"/>
      <c r="AN110" s="99">
        <v>1</v>
      </c>
      <c r="AO110" s="96">
        <f t="shared" si="103"/>
        <v>90346428.777423531</v>
      </c>
      <c r="AP110" s="100"/>
      <c r="AQ110" s="95">
        <f t="shared" si="104"/>
        <v>173745793.33545434</v>
      </c>
      <c r="AS110" s="89">
        <v>103980600</v>
      </c>
      <c r="AT110" s="89">
        <v>129569372.57748903</v>
      </c>
      <c r="AU110" s="89">
        <v>126976964.52493232</v>
      </c>
      <c r="AV110" s="90">
        <f t="shared" si="105"/>
        <v>-2.0007876869252549E-2</v>
      </c>
      <c r="AW110" s="90">
        <f t="shared" si="106"/>
        <v>0.14173112659735385</v>
      </c>
      <c r="AX110" s="90">
        <f t="shared" si="107"/>
        <v>3.2587007356399077E-3</v>
      </c>
      <c r="AY110" s="90">
        <f t="shared" si="108"/>
        <v>2.0436274144781546E-3</v>
      </c>
      <c r="AZ110" s="91">
        <f t="shared" si="109"/>
        <v>6.6595701589338446E-6</v>
      </c>
      <c r="BA110" s="90">
        <f t="shared" si="110"/>
        <v>1.7538950964047948E-3</v>
      </c>
      <c r="BB110" s="92">
        <f t="shared" si="111"/>
        <v>90549116.142776191</v>
      </c>
      <c r="BC110" s="101">
        <f t="shared" si="112"/>
        <v>194529716.14277619</v>
      </c>
      <c r="BD110" s="103"/>
      <c r="BE110" s="76"/>
      <c r="BF110" s="103"/>
      <c r="BG110" s="103"/>
      <c r="BH110" s="103"/>
      <c r="BI110" s="103"/>
      <c r="BJ110" s="103"/>
    </row>
    <row r="111" spans="3:62" s="9" customFormat="1">
      <c r="C111" s="47"/>
      <c r="D111" s="79" t="s">
        <v>223</v>
      </c>
      <c r="E111" s="80" t="s">
        <v>572</v>
      </c>
      <c r="F111" s="81" t="s">
        <v>60</v>
      </c>
      <c r="G111" s="93">
        <v>41911.713895930916</v>
      </c>
      <c r="H111" s="94">
        <v>0.79494039987881804</v>
      </c>
      <c r="I111" s="95">
        <v>33317.314604037936</v>
      </c>
      <c r="J111" s="96"/>
      <c r="K111" s="83">
        <f t="shared" si="57"/>
        <v>161.02627987473545</v>
      </c>
      <c r="L111" s="84">
        <f t="shared" si="58"/>
        <v>231.94527356290715</v>
      </c>
      <c r="M111" s="84">
        <f t="shared" si="59"/>
        <v>138.70751908034916</v>
      </c>
      <c r="N111" s="84">
        <f t="shared" si="60"/>
        <v>116.27606530611774</v>
      </c>
      <c r="O111" s="96">
        <f t="shared" si="88"/>
        <v>64379558.713253081</v>
      </c>
      <c r="P111" s="96">
        <f t="shared" si="89"/>
        <v>92733523.802580237</v>
      </c>
      <c r="Q111" s="96">
        <f t="shared" si="90"/>
        <v>55456344.61374706</v>
      </c>
      <c r="R111" s="96">
        <f t="shared" si="91"/>
        <v>46488074.984683029</v>
      </c>
      <c r="S111" s="96">
        <v>0</v>
      </c>
      <c r="T111" s="96">
        <v>0</v>
      </c>
      <c r="U111" s="96">
        <v>1</v>
      </c>
      <c r="V111" s="85">
        <f t="shared" si="92"/>
        <v>92733523.802580237</v>
      </c>
      <c r="W111" s="85">
        <f t="shared" si="93"/>
        <v>55456344.61374706</v>
      </c>
      <c r="X111" s="85">
        <f t="shared" si="94"/>
        <v>0</v>
      </c>
      <c r="Y111" s="97"/>
      <c r="Z111" s="95">
        <f t="shared" si="68"/>
        <v>110867633.69793612</v>
      </c>
      <c r="AA111" s="96"/>
      <c r="AB111" s="98">
        <f t="shared" si="95"/>
        <v>9627095.9849410318</v>
      </c>
      <c r="AC111" s="96">
        <v>41</v>
      </c>
      <c r="AD111" s="41">
        <f t="shared" si="70"/>
        <v>845972.04065796093</v>
      </c>
      <c r="AE111" s="96">
        <f t="shared" si="96"/>
        <v>34684853.6669764</v>
      </c>
      <c r="AF111" s="95">
        <f t="shared" si="97"/>
        <v>44311949.651917428</v>
      </c>
      <c r="AG111" s="96"/>
      <c r="AH111" s="86">
        <f t="shared" si="98"/>
        <v>13.477934378917446</v>
      </c>
      <c r="AI111" s="96">
        <f t="shared" si="99"/>
        <v>0</v>
      </c>
      <c r="AJ111" s="88">
        <f t="shared" si="100"/>
        <v>120.60904549463476</v>
      </c>
      <c r="AK111" s="96">
        <f t="shared" si="101"/>
        <v>60659181.69638937</v>
      </c>
      <c r="AL111" s="95">
        <f t="shared" si="102"/>
        <v>60659181.69638937</v>
      </c>
      <c r="AM111" s="96"/>
      <c r="AN111" s="99">
        <v>1</v>
      </c>
      <c r="AO111" s="96">
        <f t="shared" si="103"/>
        <v>104971131.3483068</v>
      </c>
      <c r="AP111" s="100"/>
      <c r="AQ111" s="95">
        <f t="shared" si="104"/>
        <v>215838765.04624292</v>
      </c>
      <c r="AS111" s="89">
        <v>124719300</v>
      </c>
      <c r="AT111" s="89">
        <v>156329138.02129817</v>
      </c>
      <c r="AU111" s="89">
        <v>151871908.22754738</v>
      </c>
      <c r="AV111" s="90">
        <f t="shared" si="105"/>
        <v>-2.8511829913266347E-2</v>
      </c>
      <c r="AW111" s="90">
        <f t="shared" si="106"/>
        <v>0.13322717355334004</v>
      </c>
      <c r="AX111" s="90">
        <f t="shared" si="107"/>
        <v>3.0631767268658721E-3</v>
      </c>
      <c r="AY111" s="90">
        <f t="shared" si="108"/>
        <v>2.4442984308542374E-3</v>
      </c>
      <c r="AZ111" s="91">
        <f t="shared" si="109"/>
        <v>7.48731806690747E-6</v>
      </c>
      <c r="BA111" s="90">
        <f t="shared" si="110"/>
        <v>1.9718946012086741E-3</v>
      </c>
      <c r="BB111" s="92">
        <f t="shared" si="111"/>
        <v>101803872.78131023</v>
      </c>
      <c r="BC111" s="101">
        <f t="shared" si="112"/>
        <v>226523172.78131023</v>
      </c>
      <c r="BD111" s="103"/>
      <c r="BE111" s="76"/>
      <c r="BF111" s="103"/>
      <c r="BG111" s="103"/>
      <c r="BH111" s="103"/>
      <c r="BI111" s="103"/>
      <c r="BJ111" s="103"/>
    </row>
    <row r="112" spans="3:62" s="9" customFormat="1">
      <c r="C112" s="47"/>
      <c r="D112" s="79" t="s">
        <v>224</v>
      </c>
      <c r="E112" s="80" t="s">
        <v>573</v>
      </c>
      <c r="F112" s="81" t="s">
        <v>60</v>
      </c>
      <c r="G112" s="93">
        <v>40851.448181905937</v>
      </c>
      <c r="H112" s="94">
        <v>0.75084502594329006</v>
      </c>
      <c r="I112" s="95">
        <v>30673.106669964131</v>
      </c>
      <c r="J112" s="96"/>
      <c r="K112" s="83">
        <f t="shared" si="57"/>
        <v>161.02627987473545</v>
      </c>
      <c r="L112" s="84">
        <f t="shared" si="58"/>
        <v>231.94527356290715</v>
      </c>
      <c r="M112" s="84">
        <f t="shared" si="59"/>
        <v>138.70751908034916</v>
      </c>
      <c r="N112" s="84">
        <f t="shared" si="60"/>
        <v>116.27606530611774</v>
      </c>
      <c r="O112" s="96">
        <f t="shared" si="88"/>
        <v>59270115.111183107</v>
      </c>
      <c r="P112" s="96">
        <f t="shared" si="89"/>
        <v>85373785.411068738</v>
      </c>
      <c r="Q112" s="96">
        <f t="shared" si="90"/>
        <v>51055086.344131619</v>
      </c>
      <c r="R112" s="96">
        <f t="shared" si="91"/>
        <v>42798577.851579182</v>
      </c>
      <c r="S112" s="96">
        <v>0</v>
      </c>
      <c r="T112" s="96">
        <v>0</v>
      </c>
      <c r="U112" s="96">
        <v>1</v>
      </c>
      <c r="V112" s="85">
        <f t="shared" si="92"/>
        <v>85373785.411068738</v>
      </c>
      <c r="W112" s="85">
        <f t="shared" si="93"/>
        <v>51055086.344131619</v>
      </c>
      <c r="X112" s="85">
        <f t="shared" si="94"/>
        <v>0</v>
      </c>
      <c r="Y112" s="97"/>
      <c r="Z112" s="95">
        <f t="shared" si="68"/>
        <v>102068692.9627623</v>
      </c>
      <c r="AA112" s="96"/>
      <c r="AB112" s="98">
        <f t="shared" si="95"/>
        <v>9627095.9849410318</v>
      </c>
      <c r="AC112" s="96">
        <v>27</v>
      </c>
      <c r="AD112" s="41">
        <f t="shared" si="70"/>
        <v>845972.04065796093</v>
      </c>
      <c r="AE112" s="96">
        <f t="shared" si="96"/>
        <v>22841245.097764947</v>
      </c>
      <c r="AF112" s="95">
        <f t="shared" si="97"/>
        <v>32468341.082705978</v>
      </c>
      <c r="AG112" s="96"/>
      <c r="AH112" s="86">
        <f t="shared" si="98"/>
        <v>13.477934378917446</v>
      </c>
      <c r="AI112" s="96">
        <f t="shared" si="99"/>
        <v>0</v>
      </c>
      <c r="AJ112" s="88">
        <f t="shared" si="100"/>
        <v>120.60904549463476</v>
      </c>
      <c r="AK112" s="96">
        <f t="shared" si="101"/>
        <v>59124650.067518488</v>
      </c>
      <c r="AL112" s="95">
        <f t="shared" si="102"/>
        <v>59124650.067518488</v>
      </c>
      <c r="AM112" s="96"/>
      <c r="AN112" s="99">
        <v>0.83450782292342984</v>
      </c>
      <c r="AO112" s="96">
        <f t="shared" si="103"/>
        <v>76435067.639818788</v>
      </c>
      <c r="AP112" s="100"/>
      <c r="AQ112" s="95">
        <f t="shared" si="104"/>
        <v>178503760.60258108</v>
      </c>
      <c r="AS112" s="89">
        <v>96741900.000000015</v>
      </c>
      <c r="AT112" s="89">
        <v>122360258.7566396</v>
      </c>
      <c r="AU112" s="89">
        <v>119411793.66988933</v>
      </c>
      <c r="AV112" s="90">
        <f t="shared" si="105"/>
        <v>-2.409659081070125E-2</v>
      </c>
      <c r="AW112" s="90">
        <f t="shared" si="106"/>
        <v>0.13764241265590513</v>
      </c>
      <c r="AX112" s="90">
        <f t="shared" si="107"/>
        <v>3.1646924860147417E-3</v>
      </c>
      <c r="AY112" s="90">
        <f t="shared" si="108"/>
        <v>1.9218699712094482E-3</v>
      </c>
      <c r="AZ112" s="91">
        <f t="shared" si="109"/>
        <v>6.0821274569839086E-6</v>
      </c>
      <c r="BA112" s="90">
        <f t="shared" si="110"/>
        <v>1.6018171245185632E-3</v>
      </c>
      <c r="BB112" s="92">
        <f t="shared" si="111"/>
        <v>82697719.57560885</v>
      </c>
      <c r="BC112" s="101">
        <f t="shared" si="112"/>
        <v>179439619.57560885</v>
      </c>
      <c r="BD112" s="103"/>
      <c r="BE112" s="76"/>
      <c r="BF112" s="103"/>
      <c r="BG112" s="103"/>
      <c r="BH112" s="103"/>
      <c r="BI112" s="103"/>
      <c r="BJ112" s="103"/>
    </row>
    <row r="113" spans="3:62" s="10" customFormat="1">
      <c r="C113" s="49"/>
      <c r="D113" s="104" t="s">
        <v>225</v>
      </c>
      <c r="E113" s="105" t="s">
        <v>574</v>
      </c>
      <c r="F113" s="52" t="s">
        <v>74</v>
      </c>
      <c r="G113" s="106">
        <v>142491.51173713699</v>
      </c>
      <c r="H113" s="107">
        <v>0</v>
      </c>
      <c r="I113" s="108">
        <v>0</v>
      </c>
      <c r="J113" s="107"/>
      <c r="K113" s="57">
        <f t="shared" si="57"/>
        <v>161.02627987473545</v>
      </c>
      <c r="L113" s="58">
        <f t="shared" si="58"/>
        <v>231.94527356290715</v>
      </c>
      <c r="M113" s="58">
        <f t="shared" si="59"/>
        <v>138.70751908034916</v>
      </c>
      <c r="N113" s="58">
        <f t="shared" si="60"/>
        <v>116.27606530611774</v>
      </c>
      <c r="O113" s="107">
        <f t="shared" si="88"/>
        <v>0</v>
      </c>
      <c r="P113" s="107">
        <f t="shared" si="89"/>
        <v>0</v>
      </c>
      <c r="Q113" s="107">
        <f t="shared" si="90"/>
        <v>0</v>
      </c>
      <c r="R113" s="107">
        <f t="shared" si="91"/>
        <v>0</v>
      </c>
      <c r="S113" s="107">
        <v>1</v>
      </c>
      <c r="T113" s="107">
        <v>1</v>
      </c>
      <c r="U113" s="107">
        <v>0</v>
      </c>
      <c r="V113" s="59">
        <f>SUM(V109:V112)</f>
        <v>289735490.05901897</v>
      </c>
      <c r="W113" s="59">
        <f>SUM(W109:W112)</f>
        <v>173267126.32803854</v>
      </c>
      <c r="X113" s="85">
        <f t="shared" si="94"/>
        <v>0</v>
      </c>
      <c r="Y113" s="109"/>
      <c r="Z113" s="108">
        <f t="shared" si="68"/>
        <v>463002616.38705754</v>
      </c>
      <c r="AA113" s="107"/>
      <c r="AB113" s="110">
        <f t="shared" si="95"/>
        <v>9627095.9849410318</v>
      </c>
      <c r="AC113" s="107">
        <v>29</v>
      </c>
      <c r="AD113" s="62">
        <f t="shared" si="70"/>
        <v>845972.04065796093</v>
      </c>
      <c r="AE113" s="107">
        <f t="shared" si="96"/>
        <v>24533189.179080866</v>
      </c>
      <c r="AF113" s="108">
        <f t="shared" si="97"/>
        <v>34160285.164021894</v>
      </c>
      <c r="AG113" s="107"/>
      <c r="AH113" s="64">
        <f t="shared" si="98"/>
        <v>13.477934378917446</v>
      </c>
      <c r="AI113" s="107">
        <f t="shared" si="99"/>
        <v>23045894.936950527</v>
      </c>
      <c r="AJ113" s="66">
        <f t="shared" si="100"/>
        <v>120.60904549463476</v>
      </c>
      <c r="AK113" s="107">
        <f t="shared" si="101"/>
        <v>0</v>
      </c>
      <c r="AL113" s="108">
        <f t="shared" si="102"/>
        <v>23045894.936950527</v>
      </c>
      <c r="AM113" s="107"/>
      <c r="AN113" s="111">
        <v>0.80893238292980529</v>
      </c>
      <c r="AO113" s="107">
        <f t="shared" si="103"/>
        <v>46275931.587391227</v>
      </c>
      <c r="AP113" s="112"/>
      <c r="AQ113" s="108">
        <f t="shared" si="104"/>
        <v>509278547.9744488</v>
      </c>
      <c r="AS113" s="71">
        <v>258169500</v>
      </c>
      <c r="AT113" s="71">
        <v>319178085.60126537</v>
      </c>
      <c r="AU113" s="71">
        <v>304517282.84648705</v>
      </c>
      <c r="AV113" s="72">
        <f t="shared" si="105"/>
        <v>-4.593298668096342E-2</v>
      </c>
      <c r="AW113" s="72">
        <f t="shared" si="106"/>
        <v>0.11580601678564297</v>
      </c>
      <c r="AX113" s="72">
        <f t="shared" si="107"/>
        <v>2.6626271952455358E-3</v>
      </c>
      <c r="AY113" s="72">
        <f t="shared" si="108"/>
        <v>4.9010453961929826E-3</v>
      </c>
      <c r="AZ113" s="73">
        <f t="shared" si="109"/>
        <v>1.3049656757036367E-5</v>
      </c>
      <c r="BA113" s="72">
        <f t="shared" si="110"/>
        <v>3.4368177599612467E-3</v>
      </c>
      <c r="BB113" s="74">
        <f t="shared" si="111"/>
        <v>177434107.17448202</v>
      </c>
      <c r="BC113" s="113">
        <f t="shared" si="112"/>
        <v>435603607.17448199</v>
      </c>
      <c r="BD113" s="102"/>
      <c r="BE113" s="76"/>
      <c r="BF113" s="102"/>
      <c r="BG113" s="102"/>
      <c r="BH113" s="102"/>
      <c r="BI113" s="102"/>
      <c r="BJ113" s="102"/>
    </row>
    <row r="114" spans="3:62" s="9" customFormat="1">
      <c r="C114" s="47"/>
      <c r="D114" s="79" t="s">
        <v>226</v>
      </c>
      <c r="E114" s="80" t="s">
        <v>227</v>
      </c>
      <c r="F114" s="81" t="s">
        <v>60</v>
      </c>
      <c r="G114" s="93">
        <v>98815.229419983254</v>
      </c>
      <c r="H114" s="94">
        <v>0.63840195817177936</v>
      </c>
      <c r="I114" s="95">
        <v>63083.835958910931</v>
      </c>
      <c r="J114" s="96"/>
      <c r="K114" s="83">
        <f t="shared" si="57"/>
        <v>161.02627987473545</v>
      </c>
      <c r="L114" s="84">
        <f t="shared" si="58"/>
        <v>231.94527356290715</v>
      </c>
      <c r="M114" s="84">
        <f t="shared" si="59"/>
        <v>138.70751908034916</v>
      </c>
      <c r="N114" s="84">
        <f t="shared" si="60"/>
        <v>116.27606530611774</v>
      </c>
      <c r="O114" s="96">
        <f t="shared" si="88"/>
        <v>121897865.09629792</v>
      </c>
      <c r="P114" s="96">
        <f t="shared" si="89"/>
        <v>175583971.06664586</v>
      </c>
      <c r="Q114" s="96">
        <f t="shared" si="90"/>
        <v>105002428.55918705</v>
      </c>
      <c r="R114" s="96">
        <f t="shared" si="91"/>
        <v>88021682.756624967</v>
      </c>
      <c r="S114" s="96">
        <v>1</v>
      </c>
      <c r="T114" s="96">
        <v>1</v>
      </c>
      <c r="U114" s="96">
        <v>1</v>
      </c>
      <c r="V114" s="85">
        <f t="shared" si="92"/>
        <v>0</v>
      </c>
      <c r="W114" s="85">
        <f t="shared" si="93"/>
        <v>0</v>
      </c>
      <c r="X114" s="85">
        <f t="shared" si="94"/>
        <v>0</v>
      </c>
      <c r="Y114" s="97"/>
      <c r="Z114" s="95">
        <f t="shared" si="68"/>
        <v>490505947.47875583</v>
      </c>
      <c r="AA114" s="96"/>
      <c r="AB114" s="98">
        <f t="shared" si="95"/>
        <v>9627095.9849410318</v>
      </c>
      <c r="AC114" s="96">
        <v>67</v>
      </c>
      <c r="AD114" s="41">
        <f t="shared" si="70"/>
        <v>845972.04065796093</v>
      </c>
      <c r="AE114" s="96">
        <f t="shared" si="96"/>
        <v>56680126.724083379</v>
      </c>
      <c r="AF114" s="95">
        <f t="shared" si="97"/>
        <v>66307222.709024414</v>
      </c>
      <c r="AG114" s="96"/>
      <c r="AH114" s="86">
        <f t="shared" si="98"/>
        <v>13.477934378917446</v>
      </c>
      <c r="AI114" s="96">
        <f t="shared" si="99"/>
        <v>0</v>
      </c>
      <c r="AJ114" s="88">
        <f t="shared" si="100"/>
        <v>120.60904549463476</v>
      </c>
      <c r="AK114" s="96">
        <f t="shared" si="101"/>
        <v>143016126.00813037</v>
      </c>
      <c r="AL114" s="95">
        <f t="shared" si="102"/>
        <v>143016126.00813037</v>
      </c>
      <c r="AM114" s="96"/>
      <c r="AN114" s="99">
        <v>0.4409628762201947</v>
      </c>
      <c r="AO114" s="96">
        <f t="shared" si="103"/>
        <v>92303825.910359383</v>
      </c>
      <c r="AP114" s="100"/>
      <c r="AQ114" s="95">
        <f t="shared" si="104"/>
        <v>582809773.38911521</v>
      </c>
      <c r="AS114" s="89">
        <v>315698400</v>
      </c>
      <c r="AT114" s="89">
        <v>390941125.36468434</v>
      </c>
      <c r="AU114" s="89">
        <v>370043985.38700461</v>
      </c>
      <c r="AV114" s="90">
        <f t="shared" si="105"/>
        <v>-5.3453419509615685E-2</v>
      </c>
      <c r="AW114" s="90">
        <f t="shared" si="106"/>
        <v>0.1082855839569907</v>
      </c>
      <c r="AX114" s="90">
        <f t="shared" si="107"/>
        <v>2.4897164128407541E-3</v>
      </c>
      <c r="AY114" s="90">
        <f t="shared" si="108"/>
        <v>5.9556631860666958E-3</v>
      </c>
      <c r="AZ114" s="91">
        <f t="shared" si="109"/>
        <v>1.4827912383701711E-5</v>
      </c>
      <c r="BA114" s="90">
        <f t="shared" si="110"/>
        <v>3.9051473592190303E-3</v>
      </c>
      <c r="BB114" s="92">
        <f t="shared" si="111"/>
        <v>201612766.07102612</v>
      </c>
      <c r="BC114" s="101">
        <f t="shared" si="112"/>
        <v>517311166.07102609</v>
      </c>
      <c r="BD114" s="103"/>
      <c r="BE114" s="76"/>
      <c r="BF114" s="103"/>
      <c r="BG114" s="103"/>
      <c r="BH114" s="103"/>
      <c r="BI114" s="103"/>
      <c r="BJ114" s="103"/>
    </row>
    <row r="115" spans="3:62" s="9" customFormat="1">
      <c r="C115" s="49"/>
      <c r="D115" s="79" t="s">
        <v>228</v>
      </c>
      <c r="E115" s="80" t="s">
        <v>575</v>
      </c>
      <c r="F115" s="81" t="s">
        <v>60</v>
      </c>
      <c r="G115" s="93">
        <v>6904.1075448067786</v>
      </c>
      <c r="H115" s="94">
        <v>0.62527285896735729</v>
      </c>
      <c r="I115" s="95">
        <v>4316.9510631594367</v>
      </c>
      <c r="J115" s="96"/>
      <c r="K115" s="83">
        <f t="shared" si="57"/>
        <v>161.02627987473545</v>
      </c>
      <c r="L115" s="84">
        <f t="shared" si="58"/>
        <v>231.94527356290715</v>
      </c>
      <c r="M115" s="84">
        <f t="shared" si="59"/>
        <v>138.70751908034916</v>
      </c>
      <c r="N115" s="84">
        <f t="shared" si="60"/>
        <v>116.27606530611774</v>
      </c>
      <c r="O115" s="96">
        <f t="shared" si="88"/>
        <v>8341710.8412221782</v>
      </c>
      <c r="P115" s="96">
        <f t="shared" si="89"/>
        <v>12015556.74362638</v>
      </c>
      <c r="Q115" s="96">
        <f t="shared" si="90"/>
        <v>7185522.8635454541</v>
      </c>
      <c r="R115" s="96">
        <f t="shared" si="91"/>
        <v>6023497.0049188929</v>
      </c>
      <c r="S115" s="96">
        <v>0</v>
      </c>
      <c r="T115" s="96">
        <v>0</v>
      </c>
      <c r="U115" s="96">
        <v>1</v>
      </c>
      <c r="V115" s="85">
        <f t="shared" si="92"/>
        <v>12015556.74362638</v>
      </c>
      <c r="W115" s="85">
        <f t="shared" si="93"/>
        <v>7185522.8635454541</v>
      </c>
      <c r="X115" s="85">
        <f t="shared" si="94"/>
        <v>0</v>
      </c>
      <c r="Y115" s="97"/>
      <c r="Z115" s="95">
        <f t="shared" si="68"/>
        <v>14365207.846141078</v>
      </c>
      <c r="AA115" s="96"/>
      <c r="AB115" s="98">
        <f t="shared" si="95"/>
        <v>9627095.9849410318</v>
      </c>
      <c r="AC115" s="96">
        <v>11</v>
      </c>
      <c r="AD115" s="41">
        <f t="shared" si="70"/>
        <v>845972.04065796093</v>
      </c>
      <c r="AE115" s="96">
        <f t="shared" si="96"/>
        <v>9305692.4472375698</v>
      </c>
      <c r="AF115" s="95">
        <f t="shared" si="97"/>
        <v>18932788.432178602</v>
      </c>
      <c r="AG115" s="96"/>
      <c r="AH115" s="86">
        <f t="shared" si="98"/>
        <v>13.477934378917446</v>
      </c>
      <c r="AI115" s="96">
        <f t="shared" si="99"/>
        <v>0</v>
      </c>
      <c r="AJ115" s="88">
        <f t="shared" si="100"/>
        <v>120.60904549463476</v>
      </c>
      <c r="AK115" s="96">
        <f t="shared" si="101"/>
        <v>9992373.8516574223</v>
      </c>
      <c r="AL115" s="95">
        <f t="shared" si="102"/>
        <v>9992373.8516574223</v>
      </c>
      <c r="AM115" s="96"/>
      <c r="AN115" s="99">
        <v>0.75870204835976951</v>
      </c>
      <c r="AO115" s="96">
        <f t="shared" si="103"/>
        <v>21945579.87388514</v>
      </c>
      <c r="AP115" s="100"/>
      <c r="AQ115" s="95">
        <f t="shared" si="104"/>
        <v>36310787.720026217</v>
      </c>
      <c r="AS115" s="89">
        <v>21582000</v>
      </c>
      <c r="AT115" s="89">
        <v>26638316.427915312</v>
      </c>
      <c r="AU115" s="89">
        <v>27325585.09982188</v>
      </c>
      <c r="AV115" s="90">
        <f t="shared" si="105"/>
        <v>2.5800004056801162E-2</v>
      </c>
      <c r="AW115" s="90">
        <f t="shared" si="106"/>
        <v>0.18753900752340755</v>
      </c>
      <c r="AX115" s="90">
        <f t="shared" si="107"/>
        <v>4.3119215690275645E-3</v>
      </c>
      <c r="AY115" s="90">
        <f t="shared" si="108"/>
        <v>4.3979091038742518E-4</v>
      </c>
      <c r="AZ115" s="91">
        <f t="shared" si="109"/>
        <v>1.8963439123618074E-6</v>
      </c>
      <c r="BA115" s="90">
        <f t="shared" si="110"/>
        <v>4.9942987454327343E-4</v>
      </c>
      <c r="BB115" s="92">
        <f t="shared" si="111"/>
        <v>25784286.533379793</v>
      </c>
      <c r="BC115" s="101">
        <f t="shared" si="112"/>
        <v>47366286.533379793</v>
      </c>
      <c r="BD115" s="102"/>
      <c r="BE115" s="76"/>
      <c r="BF115" s="102"/>
      <c r="BG115" s="102"/>
      <c r="BH115" s="102"/>
      <c r="BI115" s="102"/>
      <c r="BJ115" s="102"/>
    </row>
    <row r="116" spans="3:62" s="9" customFormat="1">
      <c r="C116" s="47"/>
      <c r="D116" s="79" t="s">
        <v>229</v>
      </c>
      <c r="E116" s="80" t="s">
        <v>230</v>
      </c>
      <c r="F116" s="81" t="s">
        <v>60</v>
      </c>
      <c r="G116" s="93">
        <v>20710.444642592473</v>
      </c>
      <c r="H116" s="94">
        <v>0.72308451066746438</v>
      </c>
      <c r="I116" s="95">
        <v>14975.401730094587</v>
      </c>
      <c r="J116" s="96"/>
      <c r="K116" s="83">
        <f t="shared" si="57"/>
        <v>161.02627987473545</v>
      </c>
      <c r="L116" s="84">
        <f t="shared" si="58"/>
        <v>231.94527356290715</v>
      </c>
      <c r="M116" s="84">
        <f t="shared" si="59"/>
        <v>138.70751908034916</v>
      </c>
      <c r="N116" s="84">
        <f t="shared" si="60"/>
        <v>116.27606530611774</v>
      </c>
      <c r="O116" s="96">
        <f t="shared" si="88"/>
        <v>28937198.762721699</v>
      </c>
      <c r="P116" s="96">
        <f t="shared" si="89"/>
        <v>41681683.812014662</v>
      </c>
      <c r="Q116" s="96">
        <f t="shared" si="90"/>
        <v>24926409.854555868</v>
      </c>
      <c r="R116" s="96">
        <f t="shared" si="91"/>
        <v>20895369.474645924</v>
      </c>
      <c r="S116" s="96">
        <v>0</v>
      </c>
      <c r="T116" s="96">
        <v>0</v>
      </c>
      <c r="U116" s="96">
        <v>1</v>
      </c>
      <c r="V116" s="85">
        <f t="shared" si="92"/>
        <v>41681683.812014662</v>
      </c>
      <c r="W116" s="85">
        <f t="shared" si="93"/>
        <v>24926409.854555868</v>
      </c>
      <c r="X116" s="85">
        <f t="shared" si="94"/>
        <v>0</v>
      </c>
      <c r="Y116" s="97"/>
      <c r="Z116" s="95">
        <f t="shared" si="68"/>
        <v>49832568.237367637</v>
      </c>
      <c r="AA116" s="96"/>
      <c r="AB116" s="98">
        <f t="shared" si="95"/>
        <v>9627095.9849410318</v>
      </c>
      <c r="AC116" s="96">
        <v>25</v>
      </c>
      <c r="AD116" s="41">
        <f t="shared" si="70"/>
        <v>845972.04065796093</v>
      </c>
      <c r="AE116" s="96">
        <f t="shared" si="96"/>
        <v>21149301.016449023</v>
      </c>
      <c r="AF116" s="95">
        <f t="shared" si="97"/>
        <v>30776397.001390055</v>
      </c>
      <c r="AG116" s="96"/>
      <c r="AH116" s="86">
        <f t="shared" si="98"/>
        <v>13.477934378917446</v>
      </c>
      <c r="AI116" s="96">
        <f t="shared" si="99"/>
        <v>0</v>
      </c>
      <c r="AJ116" s="88">
        <f t="shared" si="100"/>
        <v>120.60904549463476</v>
      </c>
      <c r="AK116" s="96">
        <f t="shared" si="101"/>
        <v>29974403.521350604</v>
      </c>
      <c r="AL116" s="95">
        <f t="shared" si="102"/>
        <v>29974403.521350604</v>
      </c>
      <c r="AM116" s="96"/>
      <c r="AN116" s="99">
        <v>1</v>
      </c>
      <c r="AO116" s="96">
        <f t="shared" si="103"/>
        <v>60750800.522740662</v>
      </c>
      <c r="AP116" s="100"/>
      <c r="AQ116" s="95">
        <f t="shared" si="104"/>
        <v>110583368.76010829</v>
      </c>
      <c r="AS116" s="89">
        <v>70848900.000000015</v>
      </c>
      <c r="AT116" s="89">
        <v>88152590.105728537</v>
      </c>
      <c r="AU116" s="89">
        <v>84186277.533792213</v>
      </c>
      <c r="AV116" s="90">
        <f t="shared" si="105"/>
        <v>-4.4993715637614326E-2</v>
      </c>
      <c r="AW116" s="90">
        <f t="shared" si="106"/>
        <v>0.11674528782899206</v>
      </c>
      <c r="AX116" s="90">
        <f t="shared" si="107"/>
        <v>2.6842230388221021E-3</v>
      </c>
      <c r="AY116" s="90">
        <f t="shared" si="108"/>
        <v>1.3549338286248172E-3</v>
      </c>
      <c r="AZ116" s="91">
        <f t="shared" si="109"/>
        <v>3.6369445988741724E-6</v>
      </c>
      <c r="BA116" s="90">
        <f t="shared" si="110"/>
        <v>9.5784249518027795E-4</v>
      </c>
      <c r="BB116" s="92">
        <f t="shared" si="111"/>
        <v>49450957.198267937</v>
      </c>
      <c r="BC116" s="101">
        <f t="shared" si="112"/>
        <v>120299857.19826795</v>
      </c>
      <c r="BD116" s="103"/>
      <c r="BE116" s="76"/>
      <c r="BF116" s="103"/>
      <c r="BG116" s="103"/>
      <c r="BH116" s="103"/>
      <c r="BI116" s="103"/>
      <c r="BJ116" s="103"/>
    </row>
    <row r="117" spans="3:62" s="10" customFormat="1">
      <c r="C117" s="49"/>
      <c r="D117" s="104" t="s">
        <v>231</v>
      </c>
      <c r="E117" s="105" t="s">
        <v>232</v>
      </c>
      <c r="F117" s="52" t="s">
        <v>74</v>
      </c>
      <c r="G117" s="106">
        <v>126429.78160738251</v>
      </c>
      <c r="H117" s="107">
        <v>0</v>
      </c>
      <c r="I117" s="108">
        <v>0</v>
      </c>
      <c r="J117" s="107"/>
      <c r="K117" s="57">
        <f t="shared" si="57"/>
        <v>161.02627987473545</v>
      </c>
      <c r="L117" s="58">
        <f t="shared" si="58"/>
        <v>231.94527356290715</v>
      </c>
      <c r="M117" s="58">
        <f t="shared" si="59"/>
        <v>138.70751908034916</v>
      </c>
      <c r="N117" s="58">
        <f t="shared" si="60"/>
        <v>116.27606530611774</v>
      </c>
      <c r="O117" s="107">
        <f t="shared" si="88"/>
        <v>0</v>
      </c>
      <c r="P117" s="107">
        <f t="shared" si="89"/>
        <v>0</v>
      </c>
      <c r="Q117" s="107">
        <f t="shared" si="90"/>
        <v>0</v>
      </c>
      <c r="R117" s="107">
        <f t="shared" si="91"/>
        <v>0</v>
      </c>
      <c r="S117" s="107">
        <v>1</v>
      </c>
      <c r="T117" s="107">
        <v>1</v>
      </c>
      <c r="U117" s="107">
        <v>0</v>
      </c>
      <c r="V117" s="59">
        <f>SUM(V115:V116)</f>
        <v>53697240.55564104</v>
      </c>
      <c r="W117" s="59">
        <f>SUM(W115:W116)</f>
        <v>32111932.718101323</v>
      </c>
      <c r="X117" s="85">
        <f t="shared" si="94"/>
        <v>0</v>
      </c>
      <c r="Y117" s="109"/>
      <c r="Z117" s="108">
        <f t="shared" si="68"/>
        <v>85809173.273742363</v>
      </c>
      <c r="AA117" s="107"/>
      <c r="AB117" s="110">
        <f t="shared" si="95"/>
        <v>9627095.9849410318</v>
      </c>
      <c r="AC117" s="107">
        <v>29</v>
      </c>
      <c r="AD117" s="62">
        <f t="shared" si="70"/>
        <v>845972.04065796093</v>
      </c>
      <c r="AE117" s="107">
        <f t="shared" si="96"/>
        <v>24533189.179080866</v>
      </c>
      <c r="AF117" s="108">
        <f t="shared" si="97"/>
        <v>34160285.164021894</v>
      </c>
      <c r="AG117" s="107"/>
      <c r="AH117" s="64">
        <f t="shared" si="98"/>
        <v>13.477934378917446</v>
      </c>
      <c r="AI117" s="107">
        <f t="shared" si="99"/>
        <v>20448147.600541983</v>
      </c>
      <c r="AJ117" s="66">
        <f t="shared" si="100"/>
        <v>120.60904549463476</v>
      </c>
      <c r="AK117" s="107">
        <f t="shared" si="101"/>
        <v>0</v>
      </c>
      <c r="AL117" s="108">
        <f t="shared" si="102"/>
        <v>20448147.600541983</v>
      </c>
      <c r="AM117" s="107"/>
      <c r="AN117" s="111">
        <v>0.55159941186507744</v>
      </c>
      <c r="AO117" s="107">
        <f t="shared" si="103"/>
        <v>30121979.395807058</v>
      </c>
      <c r="AP117" s="112"/>
      <c r="AQ117" s="108">
        <f t="shared" si="104"/>
        <v>115931152.66954942</v>
      </c>
      <c r="AS117" s="71">
        <v>65972700</v>
      </c>
      <c r="AT117" s="71">
        <v>80740647.146473512</v>
      </c>
      <c r="AU117" s="71">
        <v>76110235.560372248</v>
      </c>
      <c r="AV117" s="72">
        <f t="shared" si="105"/>
        <v>-5.7349200802182386E-2</v>
      </c>
      <c r="AW117" s="72">
        <f t="shared" si="106"/>
        <v>0.10438980266442399</v>
      </c>
      <c r="AX117" s="72">
        <f t="shared" si="107"/>
        <v>2.4001440960973383E-3</v>
      </c>
      <c r="AY117" s="72">
        <f t="shared" si="108"/>
        <v>1.2249541835836365E-3</v>
      </c>
      <c r="AZ117" s="73">
        <f t="shared" si="109"/>
        <v>2.9400665517180001E-6</v>
      </c>
      <c r="BA117" s="72">
        <f t="shared" si="110"/>
        <v>7.7430948020637547E-4</v>
      </c>
      <c r="BB117" s="74">
        <f t="shared" si="111"/>
        <v>39975617.240381308</v>
      </c>
      <c r="BC117" s="113">
        <f t="shared" si="112"/>
        <v>105948317.2403813</v>
      </c>
      <c r="BD117" s="102"/>
      <c r="BE117" s="76"/>
      <c r="BF117" s="102"/>
      <c r="BG117" s="102"/>
      <c r="BH117" s="102"/>
      <c r="BI117" s="102"/>
      <c r="BJ117" s="102"/>
    </row>
    <row r="118" spans="3:62" s="9" customFormat="1">
      <c r="C118" s="47"/>
      <c r="D118" s="79" t="s">
        <v>233</v>
      </c>
      <c r="E118" s="80" t="s">
        <v>234</v>
      </c>
      <c r="F118" s="81" t="s">
        <v>60</v>
      </c>
      <c r="G118" s="93">
        <v>18444.401884873147</v>
      </c>
      <c r="H118" s="94">
        <v>0.72820699310303605</v>
      </c>
      <c r="I118" s="95">
        <v>13431.342436167444</v>
      </c>
      <c r="J118" s="96"/>
      <c r="K118" s="83">
        <f t="shared" si="57"/>
        <v>161.02627987473545</v>
      </c>
      <c r="L118" s="84">
        <f t="shared" si="58"/>
        <v>231.94527356290715</v>
      </c>
      <c r="M118" s="84">
        <f t="shared" si="59"/>
        <v>138.70751908034916</v>
      </c>
      <c r="N118" s="84">
        <f t="shared" si="60"/>
        <v>116.27606530611774</v>
      </c>
      <c r="O118" s="96">
        <f t="shared" si="88"/>
        <v>25953589.274636518</v>
      </c>
      <c r="P118" s="96">
        <f t="shared" si="89"/>
        <v>37384036.748087294</v>
      </c>
      <c r="Q118" s="96">
        <f t="shared" si="90"/>
        <v>22356338.24687279</v>
      </c>
      <c r="R118" s="96">
        <f t="shared" si="91"/>
        <v>18740923.803079635</v>
      </c>
      <c r="S118" s="96">
        <v>0</v>
      </c>
      <c r="T118" s="96">
        <v>0</v>
      </c>
      <c r="U118" s="96">
        <v>1</v>
      </c>
      <c r="V118" s="85">
        <f t="shared" si="92"/>
        <v>37384036.748087294</v>
      </c>
      <c r="W118" s="85">
        <f t="shared" si="93"/>
        <v>22356338.24687279</v>
      </c>
      <c r="X118" s="85">
        <f t="shared" si="94"/>
        <v>0</v>
      </c>
      <c r="Y118" s="97"/>
      <c r="Z118" s="95">
        <f t="shared" si="68"/>
        <v>44694513.077716157</v>
      </c>
      <c r="AA118" s="96"/>
      <c r="AB118" s="98">
        <f t="shared" si="95"/>
        <v>9627095.9849410318</v>
      </c>
      <c r="AC118" s="96">
        <v>19</v>
      </c>
      <c r="AD118" s="41">
        <f t="shared" si="70"/>
        <v>845972.04065796093</v>
      </c>
      <c r="AE118" s="96">
        <f t="shared" si="96"/>
        <v>16073468.772501258</v>
      </c>
      <c r="AF118" s="95">
        <f t="shared" si="97"/>
        <v>25700564.757442288</v>
      </c>
      <c r="AG118" s="96"/>
      <c r="AH118" s="86">
        <f t="shared" si="98"/>
        <v>13.477934378917446</v>
      </c>
      <c r="AI118" s="96">
        <f t="shared" si="99"/>
        <v>0</v>
      </c>
      <c r="AJ118" s="88">
        <f t="shared" si="100"/>
        <v>120.60904549463476</v>
      </c>
      <c r="AK118" s="96">
        <f t="shared" si="101"/>
        <v>26694740.472647905</v>
      </c>
      <c r="AL118" s="95">
        <f t="shared" si="102"/>
        <v>26694740.472647905</v>
      </c>
      <c r="AM118" s="96"/>
      <c r="AN118" s="99">
        <v>0.99432302404979234</v>
      </c>
      <c r="AO118" s="96">
        <f t="shared" si="103"/>
        <v>52097858.342395179</v>
      </c>
      <c r="AP118" s="100"/>
      <c r="AQ118" s="95">
        <f t="shared" si="104"/>
        <v>96792371.420111328</v>
      </c>
      <c r="AS118" s="89">
        <v>54965700.000000007</v>
      </c>
      <c r="AT118" s="89">
        <v>68231195.505460665</v>
      </c>
      <c r="AU118" s="89">
        <v>69490736.118053705</v>
      </c>
      <c r="AV118" s="90">
        <f t="shared" si="105"/>
        <v>1.845989364926541E-2</v>
      </c>
      <c r="AW118" s="90">
        <f t="shared" si="106"/>
        <v>0.18019889711587178</v>
      </c>
      <c r="AX118" s="90">
        <f t="shared" si="107"/>
        <v>4.1431567834863655E-3</v>
      </c>
      <c r="AY118" s="90">
        <f t="shared" si="108"/>
        <v>1.1184168239841414E-3</v>
      </c>
      <c r="AZ118" s="91">
        <f t="shared" si="109"/>
        <v>4.6337762510551723E-6</v>
      </c>
      <c r="BA118" s="90">
        <f t="shared" si="110"/>
        <v>1.2203726743024157E-3</v>
      </c>
      <c r="BB118" s="92">
        <f t="shared" si="111"/>
        <v>63004718.611389421</v>
      </c>
      <c r="BC118" s="101">
        <f t="shared" si="112"/>
        <v>117970418.61138943</v>
      </c>
      <c r="BD118" s="103"/>
      <c r="BE118" s="76"/>
      <c r="BF118" s="103"/>
      <c r="BG118" s="103"/>
      <c r="BH118" s="103"/>
      <c r="BI118" s="103"/>
      <c r="BJ118" s="103"/>
    </row>
    <row r="119" spans="3:62" s="9" customFormat="1">
      <c r="C119" s="47"/>
      <c r="D119" s="79" t="s">
        <v>235</v>
      </c>
      <c r="E119" s="80" t="s">
        <v>236</v>
      </c>
      <c r="F119" s="81" t="s">
        <v>60</v>
      </c>
      <c r="G119" s="93">
        <v>38727.629679920457</v>
      </c>
      <c r="H119" s="94">
        <v>0.74221512262588329</v>
      </c>
      <c r="I119" s="95">
        <v>28744.232411891961</v>
      </c>
      <c r="J119" s="96"/>
      <c r="K119" s="83">
        <f t="shared" si="57"/>
        <v>161.02627987473545</v>
      </c>
      <c r="L119" s="84">
        <f t="shared" si="58"/>
        <v>231.94527356290715</v>
      </c>
      <c r="M119" s="84">
        <f t="shared" si="59"/>
        <v>138.70751908034916</v>
      </c>
      <c r="N119" s="84">
        <f t="shared" si="60"/>
        <v>116.27606530611774</v>
      </c>
      <c r="O119" s="96">
        <f t="shared" si="88"/>
        <v>55542921.757701084</v>
      </c>
      <c r="P119" s="96">
        <f t="shared" si="89"/>
        <v>80005066.201584756</v>
      </c>
      <c r="Q119" s="96">
        <f t="shared" si="90"/>
        <v>47844493.988669939</v>
      </c>
      <c r="R119" s="96">
        <f t="shared" si="91"/>
        <v>40107194.941192508</v>
      </c>
      <c r="S119" s="96">
        <v>0</v>
      </c>
      <c r="T119" s="96">
        <v>0</v>
      </c>
      <c r="U119" s="96">
        <v>1</v>
      </c>
      <c r="V119" s="85">
        <f t="shared" si="92"/>
        <v>80005066.201584756</v>
      </c>
      <c r="W119" s="85">
        <f t="shared" si="93"/>
        <v>47844493.988669939</v>
      </c>
      <c r="X119" s="85">
        <f t="shared" si="94"/>
        <v>0</v>
      </c>
      <c r="Y119" s="97"/>
      <c r="Z119" s="95">
        <f t="shared" si="68"/>
        <v>95650116.698893607</v>
      </c>
      <c r="AA119" s="96"/>
      <c r="AB119" s="98">
        <f t="shared" si="95"/>
        <v>9627095.9849410318</v>
      </c>
      <c r="AC119" s="96">
        <v>29</v>
      </c>
      <c r="AD119" s="41">
        <f t="shared" si="70"/>
        <v>845972.04065796093</v>
      </c>
      <c r="AE119" s="96">
        <f t="shared" si="96"/>
        <v>24533189.179080866</v>
      </c>
      <c r="AF119" s="95">
        <f t="shared" si="97"/>
        <v>34160285.164021894</v>
      </c>
      <c r="AG119" s="96"/>
      <c r="AH119" s="86">
        <f t="shared" si="98"/>
        <v>13.477934378917446</v>
      </c>
      <c r="AI119" s="96">
        <f t="shared" si="99"/>
        <v>0</v>
      </c>
      <c r="AJ119" s="88">
        <f t="shared" si="100"/>
        <v>120.60904549463476</v>
      </c>
      <c r="AK119" s="96">
        <f t="shared" si="101"/>
        <v>56050829.399578728</v>
      </c>
      <c r="AL119" s="95">
        <f t="shared" si="102"/>
        <v>56050829.399578728</v>
      </c>
      <c r="AM119" s="96"/>
      <c r="AN119" s="99">
        <v>0.95204741040927598</v>
      </c>
      <c r="AO119" s="96">
        <f t="shared" si="103"/>
        <v>85885258.010410503</v>
      </c>
      <c r="AP119" s="100"/>
      <c r="AQ119" s="95">
        <f t="shared" si="104"/>
        <v>181535374.70930409</v>
      </c>
      <c r="AS119" s="89">
        <v>93878100</v>
      </c>
      <c r="AT119" s="89">
        <v>117485835.65350387</v>
      </c>
      <c r="AU119" s="89">
        <v>127071781.3336354</v>
      </c>
      <c r="AV119" s="90">
        <f t="shared" si="105"/>
        <v>8.1592352191314152E-2</v>
      </c>
      <c r="AW119" s="90">
        <f t="shared" si="106"/>
        <v>0.24333135565792052</v>
      </c>
      <c r="AX119" s="90">
        <f t="shared" si="107"/>
        <v>5.5947065879142326E-3</v>
      </c>
      <c r="AY119" s="90">
        <f t="shared" si="108"/>
        <v>2.045153441110969E-3</v>
      </c>
      <c r="AZ119" s="91">
        <f t="shared" si="109"/>
        <v>1.1442033430279E-5</v>
      </c>
      <c r="BA119" s="90">
        <f t="shared" si="110"/>
        <v>3.0134266697895789E-3</v>
      </c>
      <c r="BB119" s="92">
        <f t="shared" si="111"/>
        <v>155575508.51806459</v>
      </c>
      <c r="BC119" s="101">
        <f t="shared" si="112"/>
        <v>249453608.51806459</v>
      </c>
      <c r="BD119" s="103"/>
      <c r="BE119" s="76"/>
      <c r="BF119" s="103"/>
      <c r="BG119" s="103"/>
      <c r="BH119" s="103"/>
      <c r="BI119" s="103"/>
      <c r="BJ119" s="103"/>
    </row>
    <row r="120" spans="3:62" s="9" customFormat="1">
      <c r="C120" s="47"/>
      <c r="D120" s="79" t="s">
        <v>237</v>
      </c>
      <c r="E120" s="80" t="s">
        <v>576</v>
      </c>
      <c r="F120" s="81" t="s">
        <v>60</v>
      </c>
      <c r="G120" s="93">
        <v>59032.068140328753</v>
      </c>
      <c r="H120" s="94">
        <v>0.67508773793911947</v>
      </c>
      <c r="I120" s="95">
        <v>39851.8253467225</v>
      </c>
      <c r="J120" s="96"/>
      <c r="K120" s="83">
        <f t="shared" si="57"/>
        <v>161.02627987473545</v>
      </c>
      <c r="L120" s="84">
        <f t="shared" si="58"/>
        <v>231.94527356290715</v>
      </c>
      <c r="M120" s="84">
        <f t="shared" si="59"/>
        <v>138.70751908034916</v>
      </c>
      <c r="N120" s="84">
        <f t="shared" si="60"/>
        <v>116.27606530611774</v>
      </c>
      <c r="O120" s="96">
        <f t="shared" si="88"/>
        <v>77006294.181604967</v>
      </c>
      <c r="P120" s="96">
        <f t="shared" si="89"/>
        <v>110921310.38432097</v>
      </c>
      <c r="Q120" s="96">
        <f t="shared" si="90"/>
        <v>66332973.896007046</v>
      </c>
      <c r="R120" s="96">
        <f t="shared" si="91"/>
        <v>55605761.359002046</v>
      </c>
      <c r="S120" s="96">
        <v>0</v>
      </c>
      <c r="T120" s="96">
        <v>0</v>
      </c>
      <c r="U120" s="96">
        <v>1</v>
      </c>
      <c r="V120" s="85">
        <f t="shared" si="92"/>
        <v>110921310.38432097</v>
      </c>
      <c r="W120" s="85">
        <f t="shared" si="93"/>
        <v>66332973.896007046</v>
      </c>
      <c r="X120" s="85">
        <f t="shared" si="94"/>
        <v>0</v>
      </c>
      <c r="Y120" s="97"/>
      <c r="Z120" s="95">
        <f t="shared" si="68"/>
        <v>132612055.54060705</v>
      </c>
      <c r="AA120" s="96"/>
      <c r="AB120" s="98">
        <f t="shared" si="95"/>
        <v>9627095.9849410318</v>
      </c>
      <c r="AC120" s="96">
        <v>45</v>
      </c>
      <c r="AD120" s="41">
        <f t="shared" si="70"/>
        <v>845972.04065796093</v>
      </c>
      <c r="AE120" s="96">
        <f t="shared" si="96"/>
        <v>38068741.829608239</v>
      </c>
      <c r="AF120" s="95">
        <f t="shared" si="97"/>
        <v>47695837.814549267</v>
      </c>
      <c r="AG120" s="96"/>
      <c r="AH120" s="86">
        <f t="shared" si="98"/>
        <v>13.477934378917446</v>
      </c>
      <c r="AI120" s="96">
        <f t="shared" si="99"/>
        <v>0</v>
      </c>
      <c r="AJ120" s="88">
        <f t="shared" si="100"/>
        <v>120.60904549463476</v>
      </c>
      <c r="AK120" s="96">
        <f t="shared" si="101"/>
        <v>85437616.703751475</v>
      </c>
      <c r="AL120" s="95">
        <f t="shared" si="102"/>
        <v>85437616.703751475</v>
      </c>
      <c r="AM120" s="96"/>
      <c r="AN120" s="99">
        <v>0.62518395567456597</v>
      </c>
      <c r="AO120" s="96">
        <f t="shared" si="103"/>
        <v>83232899.728371173</v>
      </c>
      <c r="AP120" s="100"/>
      <c r="AQ120" s="95">
        <f t="shared" si="104"/>
        <v>215844955.26897824</v>
      </c>
      <c r="AS120" s="89">
        <v>110899800</v>
      </c>
      <c r="AT120" s="89">
        <v>138775066.32403862</v>
      </c>
      <c r="AU120" s="89">
        <v>145194517.01247084</v>
      </c>
      <c r="AV120" s="90">
        <f t="shared" si="105"/>
        <v>4.6257954389608093E-2</v>
      </c>
      <c r="AW120" s="90">
        <f t="shared" si="106"/>
        <v>0.20799695785621447</v>
      </c>
      <c r="AX120" s="90">
        <f t="shared" si="107"/>
        <v>4.7822934583909788E-3</v>
      </c>
      <c r="AY120" s="90">
        <f t="shared" si="108"/>
        <v>2.3368293336413601E-3</v>
      </c>
      <c r="AZ120" s="91">
        <f t="shared" si="109"/>
        <v>1.1175403635649226E-5</v>
      </c>
      <c r="BA120" s="90">
        <f t="shared" si="110"/>
        <v>2.9432058179633936E-3</v>
      </c>
      <c r="BB120" s="92">
        <f t="shared" si="111"/>
        <v>151950185.61210075</v>
      </c>
      <c r="BC120" s="101">
        <f t="shared" si="112"/>
        <v>262849985.61210075</v>
      </c>
      <c r="BD120" s="103"/>
      <c r="BE120" s="76"/>
      <c r="BF120" s="103"/>
      <c r="BG120" s="103"/>
      <c r="BH120" s="103"/>
      <c r="BI120" s="103"/>
      <c r="BJ120" s="103"/>
    </row>
    <row r="121" spans="3:62" s="9" customFormat="1">
      <c r="C121" s="47"/>
      <c r="D121" s="79" t="s">
        <v>238</v>
      </c>
      <c r="E121" s="80" t="s">
        <v>239</v>
      </c>
      <c r="F121" s="81" t="s">
        <v>60</v>
      </c>
      <c r="G121" s="93">
        <v>38562.381303417358</v>
      </c>
      <c r="H121" s="94">
        <v>0.68930644094632398</v>
      </c>
      <c r="I121" s="95">
        <v>26581.297810673685</v>
      </c>
      <c r="J121" s="96"/>
      <c r="K121" s="83">
        <f t="shared" si="57"/>
        <v>161.02627987473545</v>
      </c>
      <c r="L121" s="84">
        <f t="shared" si="58"/>
        <v>231.94527356290715</v>
      </c>
      <c r="M121" s="84">
        <f t="shared" si="59"/>
        <v>138.70751908034916</v>
      </c>
      <c r="N121" s="84">
        <f t="shared" si="60"/>
        <v>116.27606530611774</v>
      </c>
      <c r="O121" s="96">
        <f t="shared" si="88"/>
        <v>51363450.008342803</v>
      </c>
      <c r="P121" s="96">
        <f t="shared" si="89"/>
        <v>73984876.708245754</v>
      </c>
      <c r="Q121" s="96">
        <f t="shared" si="90"/>
        <v>44244310.479053564</v>
      </c>
      <c r="R121" s="96">
        <f t="shared" si="91"/>
        <v>37089224.641863093</v>
      </c>
      <c r="S121" s="96">
        <v>0</v>
      </c>
      <c r="T121" s="96">
        <v>0</v>
      </c>
      <c r="U121" s="96">
        <v>1</v>
      </c>
      <c r="V121" s="85">
        <f t="shared" si="92"/>
        <v>73984876.708245754</v>
      </c>
      <c r="W121" s="85">
        <f t="shared" si="93"/>
        <v>44244310.479053564</v>
      </c>
      <c r="X121" s="85">
        <f t="shared" si="94"/>
        <v>0</v>
      </c>
      <c r="Y121" s="97"/>
      <c r="Z121" s="95">
        <f t="shared" si="68"/>
        <v>88452674.65020591</v>
      </c>
      <c r="AA121" s="96"/>
      <c r="AB121" s="98">
        <f t="shared" si="95"/>
        <v>9627095.9849410318</v>
      </c>
      <c r="AC121" s="96">
        <v>45</v>
      </c>
      <c r="AD121" s="41">
        <f t="shared" si="70"/>
        <v>845972.04065796093</v>
      </c>
      <c r="AE121" s="96">
        <f t="shared" si="96"/>
        <v>38068741.829608239</v>
      </c>
      <c r="AF121" s="95">
        <f t="shared" si="97"/>
        <v>47695837.814549267</v>
      </c>
      <c r="AG121" s="96"/>
      <c r="AH121" s="86">
        <f t="shared" si="98"/>
        <v>13.477934378917446</v>
      </c>
      <c r="AI121" s="96">
        <f t="shared" si="99"/>
        <v>0</v>
      </c>
      <c r="AJ121" s="88">
        <f t="shared" si="100"/>
        <v>120.60904549463476</v>
      </c>
      <c r="AK121" s="96">
        <f t="shared" si="101"/>
        <v>55811664.012063801</v>
      </c>
      <c r="AL121" s="95">
        <f t="shared" si="102"/>
        <v>55811664.012063801</v>
      </c>
      <c r="AM121" s="96"/>
      <c r="AN121" s="99">
        <v>1</v>
      </c>
      <c r="AO121" s="96">
        <f t="shared" si="103"/>
        <v>103507501.82661307</v>
      </c>
      <c r="AP121" s="100"/>
      <c r="AQ121" s="95">
        <f t="shared" si="104"/>
        <v>191960176.47681898</v>
      </c>
      <c r="AS121" s="89">
        <v>113401800</v>
      </c>
      <c r="AT121" s="89">
        <v>141731685.14481169</v>
      </c>
      <c r="AU121" s="89">
        <v>141675830.30202752</v>
      </c>
      <c r="AV121" s="90">
        <f t="shared" si="105"/>
        <v>-3.9408860994701148E-4</v>
      </c>
      <c r="AW121" s="90">
        <f t="shared" si="106"/>
        <v>0.16134491485665936</v>
      </c>
      <c r="AX121" s="90">
        <f t="shared" si="107"/>
        <v>3.7096635393919918E-3</v>
      </c>
      <c r="AY121" s="90">
        <f t="shared" si="108"/>
        <v>2.2801979229652137E-3</v>
      </c>
      <c r="AZ121" s="91">
        <f t="shared" si="109"/>
        <v>8.4587670974214021E-6</v>
      </c>
      <c r="BA121" s="90">
        <f t="shared" si="110"/>
        <v>2.227739896079529E-3</v>
      </c>
      <c r="BB121" s="92">
        <f t="shared" si="111"/>
        <v>115012510.72512546</v>
      </c>
      <c r="BC121" s="101">
        <f t="shared" si="112"/>
        <v>228414310.72512546</v>
      </c>
      <c r="BD121" s="103"/>
      <c r="BE121" s="76"/>
      <c r="BF121" s="103"/>
      <c r="BG121" s="103"/>
      <c r="BH121" s="103"/>
      <c r="BI121" s="103"/>
      <c r="BJ121" s="103"/>
    </row>
    <row r="122" spans="3:62" s="9" customFormat="1">
      <c r="C122" s="47"/>
      <c r="D122" s="79" t="s">
        <v>240</v>
      </c>
      <c r="E122" s="80" t="s">
        <v>241</v>
      </c>
      <c r="F122" s="81" t="s">
        <v>60</v>
      </c>
      <c r="G122" s="93">
        <v>40657.683677983863</v>
      </c>
      <c r="H122" s="94">
        <v>0.65847590571669279</v>
      </c>
      <c r="I122" s="95">
        <v>26772.10508420322</v>
      </c>
      <c r="J122" s="96"/>
      <c r="K122" s="83">
        <f t="shared" si="57"/>
        <v>161.02627987473545</v>
      </c>
      <c r="L122" s="84">
        <f t="shared" si="58"/>
        <v>231.94527356290715</v>
      </c>
      <c r="M122" s="84">
        <f t="shared" si="59"/>
        <v>138.70751908034916</v>
      </c>
      <c r="N122" s="84">
        <f t="shared" si="60"/>
        <v>116.27606530611774</v>
      </c>
      <c r="O122" s="96">
        <f t="shared" si="88"/>
        <v>51732149.833496824</v>
      </c>
      <c r="P122" s="96">
        <f t="shared" si="89"/>
        <v>74515958.851324946</v>
      </c>
      <c r="Q122" s="96">
        <f t="shared" si="90"/>
        <v>44561907.321458772</v>
      </c>
      <c r="R122" s="96">
        <f t="shared" si="91"/>
        <v>37355460.469836727</v>
      </c>
      <c r="S122" s="96">
        <v>0</v>
      </c>
      <c r="T122" s="96">
        <v>0</v>
      </c>
      <c r="U122" s="96">
        <v>1</v>
      </c>
      <c r="V122" s="85">
        <f t="shared" si="92"/>
        <v>74515958.851324946</v>
      </c>
      <c r="W122" s="85">
        <f t="shared" si="93"/>
        <v>44561907.321458772</v>
      </c>
      <c r="X122" s="85">
        <f t="shared" si="94"/>
        <v>0</v>
      </c>
      <c r="Y122" s="97"/>
      <c r="Z122" s="95">
        <f t="shared" si="68"/>
        <v>89087610.303333536</v>
      </c>
      <c r="AA122" s="96"/>
      <c r="AB122" s="98">
        <f t="shared" si="95"/>
        <v>9627095.9849410318</v>
      </c>
      <c r="AC122" s="96">
        <v>47</v>
      </c>
      <c r="AD122" s="41">
        <f t="shared" si="70"/>
        <v>845972.04065796093</v>
      </c>
      <c r="AE122" s="96">
        <f t="shared" si="96"/>
        <v>39760685.910924166</v>
      </c>
      <c r="AF122" s="95">
        <f t="shared" si="97"/>
        <v>49387781.895865202</v>
      </c>
      <c r="AG122" s="96"/>
      <c r="AH122" s="86">
        <f t="shared" si="98"/>
        <v>13.477934378917446</v>
      </c>
      <c r="AI122" s="96">
        <f t="shared" si="99"/>
        <v>0</v>
      </c>
      <c r="AJ122" s="88">
        <f t="shared" si="100"/>
        <v>120.60904549463476</v>
      </c>
      <c r="AK122" s="96">
        <f t="shared" si="101"/>
        <v>58844213.045093104</v>
      </c>
      <c r="AL122" s="95">
        <f t="shared" si="102"/>
        <v>58844213.045093104</v>
      </c>
      <c r="AM122" s="96"/>
      <c r="AN122" s="99">
        <v>1</v>
      </c>
      <c r="AO122" s="96">
        <f t="shared" si="103"/>
        <v>108231994.94095831</v>
      </c>
      <c r="AP122" s="100"/>
      <c r="AQ122" s="95">
        <f t="shared" si="104"/>
        <v>197319605.24429184</v>
      </c>
      <c r="AS122" s="89">
        <v>114393600</v>
      </c>
      <c r="AT122" s="89">
        <v>142739237.58389717</v>
      </c>
      <c r="AU122" s="89">
        <v>148942069.91198289</v>
      </c>
      <c r="AV122" s="90">
        <f t="shared" si="105"/>
        <v>4.3455691883179007E-2</v>
      </c>
      <c r="AW122" s="90">
        <f t="shared" si="106"/>
        <v>0.20519469534978541</v>
      </c>
      <c r="AX122" s="90">
        <f t="shared" si="107"/>
        <v>4.7178634696482874E-3</v>
      </c>
      <c r="AY122" s="90">
        <f t="shared" si="108"/>
        <v>2.397144225175455E-3</v>
      </c>
      <c r="AZ122" s="91">
        <f t="shared" si="109"/>
        <v>1.1309399171433629E-5</v>
      </c>
      <c r="BA122" s="90">
        <f t="shared" si="110"/>
        <v>2.978495499961431E-3</v>
      </c>
      <c r="BB122" s="92">
        <f t="shared" si="111"/>
        <v>153772101.59808651</v>
      </c>
      <c r="BC122" s="101">
        <f t="shared" si="112"/>
        <v>268165701.59808651</v>
      </c>
      <c r="BD122" s="103"/>
      <c r="BE122" s="76"/>
      <c r="BF122" s="103"/>
      <c r="BG122" s="103"/>
      <c r="BH122" s="103"/>
      <c r="BI122" s="103"/>
      <c r="BJ122" s="103"/>
    </row>
    <row r="123" spans="3:62" s="10" customFormat="1">
      <c r="C123" s="49"/>
      <c r="D123" s="104" t="s">
        <v>242</v>
      </c>
      <c r="E123" s="105" t="s">
        <v>243</v>
      </c>
      <c r="F123" s="52" t="s">
        <v>74</v>
      </c>
      <c r="G123" s="106">
        <v>195424.16468652355</v>
      </c>
      <c r="H123" s="107">
        <v>0</v>
      </c>
      <c r="I123" s="108">
        <v>0</v>
      </c>
      <c r="J123" s="107"/>
      <c r="K123" s="57">
        <f t="shared" si="57"/>
        <v>161.02627987473545</v>
      </c>
      <c r="L123" s="58">
        <f t="shared" si="58"/>
        <v>231.94527356290715</v>
      </c>
      <c r="M123" s="58">
        <f t="shared" si="59"/>
        <v>138.70751908034916</v>
      </c>
      <c r="N123" s="58">
        <f t="shared" si="60"/>
        <v>116.27606530611774</v>
      </c>
      <c r="O123" s="107">
        <f t="shared" si="88"/>
        <v>0</v>
      </c>
      <c r="P123" s="107">
        <f t="shared" si="89"/>
        <v>0</v>
      </c>
      <c r="Q123" s="107">
        <f t="shared" si="90"/>
        <v>0</v>
      </c>
      <c r="R123" s="107">
        <f t="shared" si="91"/>
        <v>0</v>
      </c>
      <c r="S123" s="107">
        <v>1</v>
      </c>
      <c r="T123" s="107">
        <v>1</v>
      </c>
      <c r="U123" s="107">
        <v>0</v>
      </c>
      <c r="V123" s="59">
        <f>SUM(V118:V122)</f>
        <v>376811248.89356375</v>
      </c>
      <c r="W123" s="59">
        <f>SUM(W118:W122)</f>
        <v>225340023.93206209</v>
      </c>
      <c r="X123" s="85">
        <f t="shared" si="94"/>
        <v>0</v>
      </c>
      <c r="Y123" s="109"/>
      <c r="Z123" s="108">
        <f t="shared" si="68"/>
        <v>602151272.8256259</v>
      </c>
      <c r="AA123" s="107"/>
      <c r="AB123" s="110">
        <f t="shared" si="95"/>
        <v>9627095.9849410318</v>
      </c>
      <c r="AC123" s="107">
        <v>37</v>
      </c>
      <c r="AD123" s="62">
        <f t="shared" si="70"/>
        <v>845972.04065796093</v>
      </c>
      <c r="AE123" s="107">
        <f t="shared" si="96"/>
        <v>31300965.504344553</v>
      </c>
      <c r="AF123" s="108">
        <f t="shared" si="97"/>
        <v>40928061.489285588</v>
      </c>
      <c r="AG123" s="107"/>
      <c r="AH123" s="64">
        <f t="shared" si="98"/>
        <v>13.477934378917446</v>
      </c>
      <c r="AI123" s="107">
        <f t="shared" si="99"/>
        <v>31606968.812396646</v>
      </c>
      <c r="AJ123" s="66">
        <f t="shared" si="100"/>
        <v>120.60904549463476</v>
      </c>
      <c r="AK123" s="107">
        <f t="shared" si="101"/>
        <v>0</v>
      </c>
      <c r="AL123" s="108">
        <f t="shared" si="102"/>
        <v>31606968.812396646</v>
      </c>
      <c r="AM123" s="107"/>
      <c r="AN123" s="111">
        <v>0.76812898601204305</v>
      </c>
      <c r="AO123" s="107">
        <f t="shared" si="103"/>
        <v>55716259.275983989</v>
      </c>
      <c r="AP123" s="112"/>
      <c r="AQ123" s="108">
        <f t="shared" si="104"/>
        <v>657867532.10160995</v>
      </c>
      <c r="AS123" s="71">
        <v>321102900</v>
      </c>
      <c r="AT123" s="71">
        <v>393848657.64971882</v>
      </c>
      <c r="AU123" s="71">
        <v>401396134.34978789</v>
      </c>
      <c r="AV123" s="72">
        <f t="shared" si="105"/>
        <v>1.9163393231066046E-2</v>
      </c>
      <c r="AW123" s="72">
        <f t="shared" si="106"/>
        <v>0.18090239669767244</v>
      </c>
      <c r="AX123" s="72">
        <f t="shared" si="107"/>
        <v>4.1593317385563901E-3</v>
      </c>
      <c r="AY123" s="72">
        <f t="shared" si="108"/>
        <v>6.4602595225980042E-3</v>
      </c>
      <c r="AZ123" s="73">
        <f t="shared" si="109"/>
        <v>2.6870362471653033E-5</v>
      </c>
      <c r="BA123" s="72">
        <f t="shared" si="110"/>
        <v>7.0767025277794415E-3</v>
      </c>
      <c r="BB123" s="74">
        <f t="shared" si="111"/>
        <v>365352044.37785023</v>
      </c>
      <c r="BC123" s="113">
        <f t="shared" si="112"/>
        <v>686454944.37785029</v>
      </c>
      <c r="BD123" s="102"/>
      <c r="BE123" s="76"/>
      <c r="BF123" s="102"/>
      <c r="BG123" s="102"/>
      <c r="BH123" s="102"/>
      <c r="BI123" s="102"/>
      <c r="BJ123" s="102"/>
    </row>
    <row r="124" spans="3:62" s="9" customFormat="1">
      <c r="C124" s="47"/>
      <c r="D124" s="79" t="s">
        <v>244</v>
      </c>
      <c r="E124" s="80" t="s">
        <v>577</v>
      </c>
      <c r="F124" s="81" t="s">
        <v>60</v>
      </c>
      <c r="G124" s="93">
        <v>45848.619980285584</v>
      </c>
      <c r="H124" s="94">
        <v>0.77573116220156901</v>
      </c>
      <c r="I124" s="95">
        <v>35566.203262645016</v>
      </c>
      <c r="J124" s="96"/>
      <c r="K124" s="83">
        <f t="shared" si="57"/>
        <v>161.02627987473545</v>
      </c>
      <c r="L124" s="84">
        <f t="shared" si="58"/>
        <v>231.94527356290715</v>
      </c>
      <c r="M124" s="84">
        <f t="shared" si="59"/>
        <v>138.70751908034916</v>
      </c>
      <c r="N124" s="84">
        <f t="shared" si="60"/>
        <v>116.27606530611774</v>
      </c>
      <c r="O124" s="96">
        <f t="shared" si="88"/>
        <v>68725120.807828873</v>
      </c>
      <c r="P124" s="96">
        <f t="shared" si="89"/>
        <v>98992952.944177911</v>
      </c>
      <c r="Q124" s="96">
        <f t="shared" si="90"/>
        <v>59199597.812026918</v>
      </c>
      <c r="R124" s="96">
        <f t="shared" si="91"/>
        <v>49625978.079095639</v>
      </c>
      <c r="S124" s="96">
        <v>0</v>
      </c>
      <c r="T124" s="96">
        <v>0</v>
      </c>
      <c r="U124" s="96">
        <v>1</v>
      </c>
      <c r="V124" s="85">
        <f t="shared" si="92"/>
        <v>98992952.944177911</v>
      </c>
      <c r="W124" s="85">
        <f t="shared" si="93"/>
        <v>59199597.812026918</v>
      </c>
      <c r="X124" s="85">
        <f t="shared" si="94"/>
        <v>0</v>
      </c>
      <c r="Y124" s="97"/>
      <c r="Z124" s="95">
        <f t="shared" si="68"/>
        <v>118351098.88692451</v>
      </c>
      <c r="AA124" s="96"/>
      <c r="AB124" s="98">
        <f t="shared" si="95"/>
        <v>9627095.9849410318</v>
      </c>
      <c r="AC124" s="96">
        <v>39</v>
      </c>
      <c r="AD124" s="41">
        <f t="shared" si="70"/>
        <v>845972.04065796093</v>
      </c>
      <c r="AE124" s="96">
        <f t="shared" si="96"/>
        <v>32992909.585660476</v>
      </c>
      <c r="AF124" s="95">
        <f t="shared" si="97"/>
        <v>42620005.570601508</v>
      </c>
      <c r="AG124" s="96"/>
      <c r="AH124" s="86">
        <f t="shared" si="98"/>
        <v>13.477934378917446</v>
      </c>
      <c r="AI124" s="96">
        <f t="shared" si="99"/>
        <v>0</v>
      </c>
      <c r="AJ124" s="88">
        <f t="shared" si="100"/>
        <v>120.60904549463476</v>
      </c>
      <c r="AK124" s="96">
        <f t="shared" si="101"/>
        <v>66357099.516821817</v>
      </c>
      <c r="AL124" s="95">
        <f t="shared" si="102"/>
        <v>66357099.516821817</v>
      </c>
      <c r="AM124" s="96"/>
      <c r="AN124" s="99">
        <v>1</v>
      </c>
      <c r="AO124" s="96">
        <f t="shared" si="103"/>
        <v>108977105.08742332</v>
      </c>
      <c r="AP124" s="100"/>
      <c r="AQ124" s="95">
        <f t="shared" si="104"/>
        <v>227328203.97434783</v>
      </c>
      <c r="AS124" s="89">
        <v>121541400.00000001</v>
      </c>
      <c r="AT124" s="89">
        <v>153400183.92169774</v>
      </c>
      <c r="AU124" s="89">
        <v>154685910.04576147</v>
      </c>
      <c r="AV124" s="90">
        <f t="shared" si="105"/>
        <v>8.3815161833184111E-3</v>
      </c>
      <c r="AW124" s="90">
        <f t="shared" si="106"/>
        <v>0.17012051964992481</v>
      </c>
      <c r="AX124" s="90">
        <f t="shared" si="107"/>
        <v>3.9114334009746283E-3</v>
      </c>
      <c r="AY124" s="90">
        <f t="shared" si="108"/>
        <v>2.4895883090743495E-3</v>
      </c>
      <c r="AZ124" s="91">
        <f t="shared" si="109"/>
        <v>9.737858866789356E-6</v>
      </c>
      <c r="BA124" s="90">
        <f t="shared" si="110"/>
        <v>2.5646074008293159E-3</v>
      </c>
      <c r="BB124" s="92">
        <f t="shared" si="111"/>
        <v>132404118.05377474</v>
      </c>
      <c r="BC124" s="101">
        <f t="shared" si="112"/>
        <v>253945518.05377477</v>
      </c>
      <c r="BD124" s="103"/>
      <c r="BE124" s="76"/>
      <c r="BF124" s="103"/>
      <c r="BG124" s="103"/>
      <c r="BH124" s="103"/>
      <c r="BI124" s="103"/>
      <c r="BJ124" s="103"/>
    </row>
    <row r="125" spans="3:62" s="9" customFormat="1">
      <c r="C125" s="47"/>
      <c r="D125" s="79" t="s">
        <v>245</v>
      </c>
      <c r="E125" s="80" t="s">
        <v>246</v>
      </c>
      <c r="F125" s="81" t="s">
        <v>60</v>
      </c>
      <c r="G125" s="93">
        <v>49491.737157730393</v>
      </c>
      <c r="H125" s="94">
        <v>0.739798709490469</v>
      </c>
      <c r="I125" s="95">
        <v>36613.923279730436</v>
      </c>
      <c r="J125" s="96"/>
      <c r="K125" s="83">
        <f t="shared" si="57"/>
        <v>161.02627987473545</v>
      </c>
      <c r="L125" s="84">
        <f t="shared" si="58"/>
        <v>231.94527356290715</v>
      </c>
      <c r="M125" s="84">
        <f t="shared" si="59"/>
        <v>138.70751908034916</v>
      </c>
      <c r="N125" s="84">
        <f t="shared" si="60"/>
        <v>116.27606530611774</v>
      </c>
      <c r="O125" s="96">
        <f t="shared" si="88"/>
        <v>70749646.288247585</v>
      </c>
      <c r="P125" s="96">
        <f t="shared" si="89"/>
        <v>101909117.41594045</v>
      </c>
      <c r="Q125" s="96">
        <f t="shared" si="90"/>
        <v>60943517.543155804</v>
      </c>
      <c r="R125" s="96">
        <f t="shared" si="91"/>
        <v>51087875.212645456</v>
      </c>
      <c r="S125" s="96">
        <v>0</v>
      </c>
      <c r="T125" s="96">
        <v>0</v>
      </c>
      <c r="U125" s="96">
        <v>1</v>
      </c>
      <c r="V125" s="85">
        <f t="shared" si="92"/>
        <v>101909117.41594045</v>
      </c>
      <c r="W125" s="85">
        <f t="shared" si="93"/>
        <v>60943517.543155804</v>
      </c>
      <c r="X125" s="85">
        <f t="shared" si="94"/>
        <v>0</v>
      </c>
      <c r="Y125" s="97"/>
      <c r="Z125" s="95">
        <f t="shared" si="68"/>
        <v>121837521.50089304</v>
      </c>
      <c r="AA125" s="96"/>
      <c r="AB125" s="98">
        <f t="shared" si="95"/>
        <v>9627095.9849410318</v>
      </c>
      <c r="AC125" s="96">
        <v>45</v>
      </c>
      <c r="AD125" s="41">
        <f t="shared" si="70"/>
        <v>845972.04065796093</v>
      </c>
      <c r="AE125" s="96">
        <f t="shared" si="96"/>
        <v>38068741.829608239</v>
      </c>
      <c r="AF125" s="95">
        <f t="shared" si="97"/>
        <v>47695837.814549267</v>
      </c>
      <c r="AG125" s="96"/>
      <c r="AH125" s="86">
        <f t="shared" si="98"/>
        <v>13.477934378917446</v>
      </c>
      <c r="AI125" s="96">
        <f t="shared" si="99"/>
        <v>0</v>
      </c>
      <c r="AJ125" s="88">
        <f t="shared" si="100"/>
        <v>120.60904549463476</v>
      </c>
      <c r="AK125" s="96">
        <f t="shared" si="101"/>
        <v>71629814.141582534</v>
      </c>
      <c r="AL125" s="95">
        <f t="shared" si="102"/>
        <v>71629814.141582534</v>
      </c>
      <c r="AM125" s="96"/>
      <c r="AN125" s="99">
        <v>1</v>
      </c>
      <c r="AO125" s="96">
        <f t="shared" si="103"/>
        <v>119325651.9561318</v>
      </c>
      <c r="AP125" s="100"/>
      <c r="AQ125" s="95">
        <f t="shared" si="104"/>
        <v>241163173.45702484</v>
      </c>
      <c r="AS125" s="89">
        <v>130023900.00000001</v>
      </c>
      <c r="AT125" s="89">
        <v>162931307.84485096</v>
      </c>
      <c r="AU125" s="89">
        <v>169140619.72855517</v>
      </c>
      <c r="AV125" s="90">
        <f t="shared" si="105"/>
        <v>3.8109998414896082E-2</v>
      </c>
      <c r="AW125" s="90">
        <f t="shared" si="106"/>
        <v>0.19984900188150245</v>
      </c>
      <c r="AX125" s="90">
        <f t="shared" si="107"/>
        <v>4.5949545811365356E-3</v>
      </c>
      <c r="AY125" s="90">
        <f t="shared" si="108"/>
        <v>2.7222292537260051E-3</v>
      </c>
      <c r="AZ125" s="91">
        <f t="shared" si="109"/>
        <v>1.25085197803122E-5</v>
      </c>
      <c r="BA125" s="90">
        <f t="shared" si="110"/>
        <v>3.2943014312329408E-3</v>
      </c>
      <c r="BB125" s="92">
        <f t="shared" si="111"/>
        <v>170076353.77821898</v>
      </c>
      <c r="BC125" s="101">
        <f t="shared" si="112"/>
        <v>300100253.77821898</v>
      </c>
      <c r="BD125" s="103"/>
      <c r="BE125" s="76"/>
      <c r="BF125" s="103"/>
      <c r="BG125" s="103"/>
      <c r="BH125" s="103"/>
      <c r="BI125" s="103"/>
      <c r="BJ125" s="103"/>
    </row>
    <row r="126" spans="3:62" s="9" customFormat="1">
      <c r="C126" s="47"/>
      <c r="D126" s="79" t="s">
        <v>247</v>
      </c>
      <c r="E126" s="80" t="s">
        <v>248</v>
      </c>
      <c r="F126" s="81" t="s">
        <v>60</v>
      </c>
      <c r="G126" s="93">
        <v>50216.954354472364</v>
      </c>
      <c r="H126" s="94">
        <v>0.68009198897806944</v>
      </c>
      <c r="I126" s="95">
        <v>34152.148367354035</v>
      </c>
      <c r="J126" s="96"/>
      <c r="K126" s="83">
        <f t="shared" si="57"/>
        <v>161.02627987473545</v>
      </c>
      <c r="L126" s="84">
        <f t="shared" si="58"/>
        <v>231.94527356290715</v>
      </c>
      <c r="M126" s="84">
        <f t="shared" si="59"/>
        <v>138.70751908034916</v>
      </c>
      <c r="N126" s="84">
        <f t="shared" si="60"/>
        <v>116.27606530611774</v>
      </c>
      <c r="O126" s="96">
        <f t="shared" si="88"/>
        <v>65992720.81590049</v>
      </c>
      <c r="P126" s="96">
        <f t="shared" si="89"/>
        <v>95057152.749923095</v>
      </c>
      <c r="Q126" s="96">
        <f t="shared" si="90"/>
        <v>56845917.255596101</v>
      </c>
      <c r="R126" s="96">
        <f t="shared" si="91"/>
        <v>47652929.206880167</v>
      </c>
      <c r="S126" s="96">
        <v>0</v>
      </c>
      <c r="T126" s="96">
        <v>0</v>
      </c>
      <c r="U126" s="96">
        <v>1</v>
      </c>
      <c r="V126" s="85">
        <f t="shared" si="92"/>
        <v>95057152.749923095</v>
      </c>
      <c r="W126" s="85">
        <f t="shared" si="93"/>
        <v>56845917.255596101</v>
      </c>
      <c r="X126" s="85">
        <f t="shared" si="94"/>
        <v>0</v>
      </c>
      <c r="Y126" s="97"/>
      <c r="Z126" s="95">
        <f t="shared" si="68"/>
        <v>113645650.02278066</v>
      </c>
      <c r="AA126" s="96"/>
      <c r="AB126" s="98">
        <f t="shared" si="95"/>
        <v>9627095.9849410318</v>
      </c>
      <c r="AC126" s="96">
        <v>45</v>
      </c>
      <c r="AD126" s="41">
        <f t="shared" si="70"/>
        <v>845972.04065796093</v>
      </c>
      <c r="AE126" s="96">
        <f t="shared" si="96"/>
        <v>38068741.829608239</v>
      </c>
      <c r="AF126" s="95">
        <f t="shared" si="97"/>
        <v>47695837.814549267</v>
      </c>
      <c r="AG126" s="96"/>
      <c r="AH126" s="86">
        <f t="shared" si="98"/>
        <v>13.477934378917446</v>
      </c>
      <c r="AI126" s="96">
        <f t="shared" si="99"/>
        <v>0</v>
      </c>
      <c r="AJ126" s="88">
        <f t="shared" si="100"/>
        <v>120.60904549463476</v>
      </c>
      <c r="AK126" s="96">
        <f t="shared" si="101"/>
        <v>72679427.188086644</v>
      </c>
      <c r="AL126" s="95">
        <f t="shared" si="102"/>
        <v>72679427.188086644</v>
      </c>
      <c r="AM126" s="96"/>
      <c r="AN126" s="99">
        <v>0.94114890020733089</v>
      </c>
      <c r="AO126" s="96">
        <f t="shared" si="103"/>
        <v>113291048.2693968</v>
      </c>
      <c r="AP126" s="100"/>
      <c r="AQ126" s="95">
        <f t="shared" si="104"/>
        <v>226936698.29217744</v>
      </c>
      <c r="AS126" s="89">
        <v>120254400.00000001</v>
      </c>
      <c r="AT126" s="89">
        <v>153026050.83307546</v>
      </c>
      <c r="AU126" s="89">
        <v>151828273.26901439</v>
      </c>
      <c r="AV126" s="90">
        <f t="shared" si="105"/>
        <v>-7.8272788034479193E-3</v>
      </c>
      <c r="AW126" s="90">
        <f t="shared" si="106"/>
        <v>0.15391172466315847</v>
      </c>
      <c r="AX126" s="90">
        <f t="shared" si="107"/>
        <v>3.5387586511487277E-3</v>
      </c>
      <c r="AY126" s="90">
        <f t="shared" si="108"/>
        <v>2.4435961491622686E-3</v>
      </c>
      <c r="AZ126" s="91">
        <f t="shared" si="109"/>
        <v>8.6472970127616943E-6</v>
      </c>
      <c r="BA126" s="90">
        <f t="shared" si="110"/>
        <v>2.2773920036704919E-3</v>
      </c>
      <c r="BB126" s="92">
        <f t="shared" si="111"/>
        <v>117575921.99539113</v>
      </c>
      <c r="BC126" s="101">
        <f t="shared" si="112"/>
        <v>237830321.99539113</v>
      </c>
      <c r="BD126" s="103"/>
      <c r="BE126" s="76"/>
      <c r="BF126" s="103"/>
      <c r="BG126" s="103"/>
      <c r="BH126" s="103"/>
      <c r="BI126" s="103"/>
      <c r="BJ126" s="103"/>
    </row>
    <row r="127" spans="3:62" s="9" customFormat="1">
      <c r="C127" s="47"/>
      <c r="D127" s="79" t="s">
        <v>249</v>
      </c>
      <c r="E127" s="80" t="s">
        <v>540</v>
      </c>
      <c r="F127" s="81" t="s">
        <v>60</v>
      </c>
      <c r="G127" s="93">
        <v>29213.426756870962</v>
      </c>
      <c r="H127" s="94">
        <v>0.70806253400666719</v>
      </c>
      <c r="I127" s="95">
        <v>20684.932976488228</v>
      </c>
      <c r="J127" s="96"/>
      <c r="K127" s="83">
        <f t="shared" si="57"/>
        <v>161.02627987473545</v>
      </c>
      <c r="L127" s="84">
        <f t="shared" si="58"/>
        <v>231.94527356290715</v>
      </c>
      <c r="M127" s="84">
        <f t="shared" si="59"/>
        <v>138.70751908034916</v>
      </c>
      <c r="N127" s="84">
        <f t="shared" si="60"/>
        <v>116.27606530611774</v>
      </c>
      <c r="O127" s="96">
        <f t="shared" si="88"/>
        <v>39969813.679945655</v>
      </c>
      <c r="P127" s="96">
        <f t="shared" si="89"/>
        <v>57573269.254343539</v>
      </c>
      <c r="Q127" s="96">
        <f t="shared" si="90"/>
        <v>34429868.826143809</v>
      </c>
      <c r="R127" s="96">
        <f t="shared" si="91"/>
        <v>28861951.411521763</v>
      </c>
      <c r="S127" s="96">
        <v>0</v>
      </c>
      <c r="T127" s="96">
        <v>0</v>
      </c>
      <c r="U127" s="96">
        <v>1</v>
      </c>
      <c r="V127" s="85">
        <f t="shared" si="92"/>
        <v>57573269.254343539</v>
      </c>
      <c r="W127" s="85">
        <f t="shared" si="93"/>
        <v>34429868.826143809</v>
      </c>
      <c r="X127" s="85">
        <f t="shared" si="94"/>
        <v>0</v>
      </c>
      <c r="Y127" s="97"/>
      <c r="Z127" s="95">
        <f t="shared" si="68"/>
        <v>68831765.09146741</v>
      </c>
      <c r="AA127" s="96"/>
      <c r="AB127" s="98">
        <f t="shared" si="95"/>
        <v>9627095.9849410318</v>
      </c>
      <c r="AC127" s="96">
        <v>27</v>
      </c>
      <c r="AD127" s="41">
        <f t="shared" si="70"/>
        <v>845972.04065796093</v>
      </c>
      <c r="AE127" s="96">
        <f t="shared" si="96"/>
        <v>22841245.097764947</v>
      </c>
      <c r="AF127" s="95">
        <f t="shared" si="97"/>
        <v>32468341.082705978</v>
      </c>
      <c r="AG127" s="96"/>
      <c r="AH127" s="86">
        <f t="shared" si="98"/>
        <v>13.477934378917446</v>
      </c>
      <c r="AI127" s="96">
        <f t="shared" si="99"/>
        <v>0</v>
      </c>
      <c r="AJ127" s="88">
        <f t="shared" si="100"/>
        <v>120.60904549463476</v>
      </c>
      <c r="AK127" s="96">
        <f t="shared" si="101"/>
        <v>42280842.201283559</v>
      </c>
      <c r="AL127" s="95">
        <f t="shared" si="102"/>
        <v>42280842.201283559</v>
      </c>
      <c r="AM127" s="96"/>
      <c r="AN127" s="99">
        <v>1</v>
      </c>
      <c r="AO127" s="96">
        <f t="shared" si="103"/>
        <v>74749183.283989534</v>
      </c>
      <c r="AP127" s="100"/>
      <c r="AQ127" s="95">
        <f t="shared" si="104"/>
        <v>143580948.37545693</v>
      </c>
      <c r="AS127" s="89">
        <v>74025900.000000015</v>
      </c>
      <c r="AT127" s="89">
        <v>93074800.886542439</v>
      </c>
      <c r="AU127" s="89">
        <v>99548545.024207056</v>
      </c>
      <c r="AV127" s="90">
        <f t="shared" si="105"/>
        <v>6.955420882990733E-2</v>
      </c>
      <c r="AW127" s="90">
        <f t="shared" si="106"/>
        <v>0.23129321229651373</v>
      </c>
      <c r="AX127" s="90">
        <f t="shared" si="107"/>
        <v>5.3179240097371719E-3</v>
      </c>
      <c r="AY127" s="90">
        <f t="shared" si="108"/>
        <v>1.6021814385312097E-3</v>
      </c>
      <c r="AZ127" s="91">
        <f t="shared" si="109"/>
        <v>8.5202791399203608E-6</v>
      </c>
      <c r="BA127" s="90">
        <f t="shared" si="110"/>
        <v>2.2439399911508358E-3</v>
      </c>
      <c r="BB127" s="92">
        <f t="shared" si="111"/>
        <v>115848880.18253641</v>
      </c>
      <c r="BC127" s="101">
        <f t="shared" si="112"/>
        <v>189874780.18253642</v>
      </c>
      <c r="BD127" s="103"/>
      <c r="BE127" s="76"/>
      <c r="BF127" s="103"/>
      <c r="BG127" s="103"/>
      <c r="BH127" s="103"/>
      <c r="BI127" s="103"/>
      <c r="BJ127" s="103"/>
    </row>
    <row r="128" spans="3:62" s="10" customFormat="1">
      <c r="C128" s="49"/>
      <c r="D128" s="104" t="s">
        <v>250</v>
      </c>
      <c r="E128" s="105" t="s">
        <v>578</v>
      </c>
      <c r="F128" s="52" t="s">
        <v>74</v>
      </c>
      <c r="G128" s="106">
        <v>174770.7382493593</v>
      </c>
      <c r="H128" s="107">
        <v>0</v>
      </c>
      <c r="I128" s="108">
        <v>0</v>
      </c>
      <c r="J128" s="107"/>
      <c r="K128" s="57">
        <f t="shared" si="57"/>
        <v>161.02627987473545</v>
      </c>
      <c r="L128" s="58">
        <f t="shared" si="58"/>
        <v>231.94527356290715</v>
      </c>
      <c r="M128" s="58">
        <f t="shared" si="59"/>
        <v>138.70751908034916</v>
      </c>
      <c r="N128" s="58">
        <f t="shared" si="60"/>
        <v>116.27606530611774</v>
      </c>
      <c r="O128" s="107">
        <f t="shared" si="88"/>
        <v>0</v>
      </c>
      <c r="P128" s="107">
        <f t="shared" si="89"/>
        <v>0</v>
      </c>
      <c r="Q128" s="107">
        <f t="shared" si="90"/>
        <v>0</v>
      </c>
      <c r="R128" s="107">
        <f t="shared" si="91"/>
        <v>0</v>
      </c>
      <c r="S128" s="107">
        <v>1</v>
      </c>
      <c r="T128" s="107">
        <v>1</v>
      </c>
      <c r="U128" s="107">
        <v>0</v>
      </c>
      <c r="V128" s="59">
        <f>SUM(V124:V127)</f>
        <v>353532492.36438501</v>
      </c>
      <c r="W128" s="59">
        <f>SUM(W124:W127)</f>
        <v>211418901.43692261</v>
      </c>
      <c r="X128" s="85">
        <f t="shared" si="94"/>
        <v>0</v>
      </c>
      <c r="Y128" s="109"/>
      <c r="Z128" s="108">
        <f t="shared" si="68"/>
        <v>564951393.80130768</v>
      </c>
      <c r="AA128" s="107"/>
      <c r="AB128" s="110">
        <f t="shared" si="95"/>
        <v>9627095.9849410318</v>
      </c>
      <c r="AC128" s="107">
        <v>35</v>
      </c>
      <c r="AD128" s="62">
        <f t="shared" si="70"/>
        <v>845972.04065796093</v>
      </c>
      <c r="AE128" s="107">
        <f t="shared" si="96"/>
        <v>29609021.423028633</v>
      </c>
      <c r="AF128" s="108">
        <f t="shared" si="97"/>
        <v>39236117.407969669</v>
      </c>
      <c r="AG128" s="107"/>
      <c r="AH128" s="64">
        <f t="shared" si="98"/>
        <v>13.477934378917446</v>
      </c>
      <c r="AI128" s="107">
        <f t="shared" si="99"/>
        <v>28266582.497757867</v>
      </c>
      <c r="AJ128" s="66">
        <f t="shared" si="100"/>
        <v>120.60904549463476</v>
      </c>
      <c r="AK128" s="107">
        <f t="shared" si="101"/>
        <v>0</v>
      </c>
      <c r="AL128" s="108">
        <f t="shared" si="102"/>
        <v>28266582.497757867</v>
      </c>
      <c r="AM128" s="107"/>
      <c r="AN128" s="111">
        <v>0.8275905896049478</v>
      </c>
      <c r="AO128" s="107">
        <f t="shared" si="103"/>
        <v>55864599.214906909</v>
      </c>
      <c r="AP128" s="112"/>
      <c r="AQ128" s="108">
        <f t="shared" si="104"/>
        <v>620815993.01621461</v>
      </c>
      <c r="AS128" s="71">
        <v>292612500</v>
      </c>
      <c r="AT128" s="71">
        <v>362983088.76738942</v>
      </c>
      <c r="AU128" s="71">
        <v>362256616.96580803</v>
      </c>
      <c r="AV128" s="72">
        <f t="shared" si="105"/>
        <v>-2.001392968604463E-3</v>
      </c>
      <c r="AW128" s="72">
        <f t="shared" si="106"/>
        <v>0.15973761049800192</v>
      </c>
      <c r="AX128" s="72">
        <f t="shared" si="107"/>
        <v>3.672708185817232E-3</v>
      </c>
      <c r="AY128" s="72">
        <f t="shared" si="108"/>
        <v>5.8303295899160817E-3</v>
      </c>
      <c r="AZ128" s="73">
        <f t="shared" si="109"/>
        <v>2.1413099210897218E-5</v>
      </c>
      <c r="BA128" s="72">
        <f t="shared" si="110"/>
        <v>5.6394525184842474E-3</v>
      </c>
      <c r="BB128" s="74">
        <f t="shared" si="111"/>
        <v>291150503.88398236</v>
      </c>
      <c r="BC128" s="113">
        <f t="shared" si="112"/>
        <v>583763003.88398242</v>
      </c>
      <c r="BD128" s="102"/>
      <c r="BE128" s="76"/>
      <c r="BF128" s="102"/>
      <c r="BG128" s="102"/>
      <c r="BH128" s="102"/>
      <c r="BI128" s="102"/>
      <c r="BJ128" s="102"/>
    </row>
    <row r="129" spans="3:62" s="9" customFormat="1">
      <c r="C129" s="49"/>
      <c r="D129" s="79" t="s">
        <v>251</v>
      </c>
      <c r="E129" s="80" t="s">
        <v>579</v>
      </c>
      <c r="F129" s="81" t="s">
        <v>60</v>
      </c>
      <c r="G129" s="93">
        <v>34906.456920035278</v>
      </c>
      <c r="H129" s="94">
        <v>0.69990517946424957</v>
      </c>
      <c r="I129" s="95">
        <v>24431.209995078389</v>
      </c>
      <c r="J129" s="96"/>
      <c r="K129" s="83">
        <f t="shared" si="57"/>
        <v>161.02627987473545</v>
      </c>
      <c r="L129" s="84">
        <f t="shared" si="58"/>
        <v>231.94527356290715</v>
      </c>
      <c r="M129" s="84">
        <f t="shared" si="59"/>
        <v>138.70751908034916</v>
      </c>
      <c r="N129" s="84">
        <f t="shared" si="60"/>
        <v>116.27606530611774</v>
      </c>
      <c r="O129" s="96">
        <f t="shared" si="88"/>
        <v>47208802.300151125</v>
      </c>
      <c r="P129" s="96">
        <f t="shared" si="89"/>
        <v>68000444.229375452</v>
      </c>
      <c r="Q129" s="96">
        <f t="shared" si="90"/>
        <v>40665510.318580233</v>
      </c>
      <c r="R129" s="96">
        <f t="shared" si="91"/>
        <v>34089179.626742534</v>
      </c>
      <c r="S129" s="96">
        <v>0</v>
      </c>
      <c r="T129" s="96">
        <v>0</v>
      </c>
      <c r="U129" s="96">
        <v>1</v>
      </c>
      <c r="V129" s="85">
        <f t="shared" si="92"/>
        <v>68000444.229375452</v>
      </c>
      <c r="W129" s="85">
        <f t="shared" si="93"/>
        <v>40665510.318580233</v>
      </c>
      <c r="X129" s="85">
        <f t="shared" si="94"/>
        <v>0</v>
      </c>
      <c r="Y129" s="97"/>
      <c r="Z129" s="95">
        <f t="shared" si="68"/>
        <v>81297981.926893651</v>
      </c>
      <c r="AA129" s="96"/>
      <c r="AB129" s="98">
        <f t="shared" si="95"/>
        <v>9627095.9849410318</v>
      </c>
      <c r="AC129" s="96">
        <v>35</v>
      </c>
      <c r="AD129" s="41">
        <f t="shared" si="70"/>
        <v>845972.04065796093</v>
      </c>
      <c r="AE129" s="96">
        <f t="shared" si="96"/>
        <v>29609021.423028633</v>
      </c>
      <c r="AF129" s="95">
        <f t="shared" si="97"/>
        <v>39236117.407969669</v>
      </c>
      <c r="AG129" s="96"/>
      <c r="AH129" s="86">
        <f t="shared" si="98"/>
        <v>13.477934378917446</v>
      </c>
      <c r="AI129" s="96">
        <f t="shared" si="99"/>
        <v>0</v>
      </c>
      <c r="AJ129" s="88">
        <f t="shared" si="100"/>
        <v>120.60904549463476</v>
      </c>
      <c r="AK129" s="96">
        <f t="shared" si="101"/>
        <v>50520413.408700518</v>
      </c>
      <c r="AL129" s="95">
        <f t="shared" si="102"/>
        <v>50520413.408700518</v>
      </c>
      <c r="AM129" s="96"/>
      <c r="AN129" s="99">
        <v>1</v>
      </c>
      <c r="AO129" s="96">
        <f t="shared" si="103"/>
        <v>89756530.816670179</v>
      </c>
      <c r="AP129" s="100"/>
      <c r="AQ129" s="95">
        <f t="shared" si="104"/>
        <v>171054512.74356383</v>
      </c>
      <c r="AS129" s="89">
        <v>96432300</v>
      </c>
      <c r="AT129" s="89">
        <v>121861244.85824138</v>
      </c>
      <c r="AU129" s="89">
        <v>120118530.28928274</v>
      </c>
      <c r="AV129" s="90">
        <f t="shared" si="105"/>
        <v>-1.4300810491357636E-2</v>
      </c>
      <c r="AW129" s="90">
        <f t="shared" si="106"/>
        <v>0.14743819297524874</v>
      </c>
      <c r="AX129" s="90">
        <f t="shared" si="107"/>
        <v>3.3899183576999239E-3</v>
      </c>
      <c r="AY129" s="90">
        <f t="shared" si="108"/>
        <v>1.9332445251343405E-3</v>
      </c>
      <c r="AZ129" s="91">
        <f t="shared" si="109"/>
        <v>6.5535411056757726E-6</v>
      </c>
      <c r="BA129" s="90">
        <f t="shared" si="110"/>
        <v>1.7259707961650406E-3</v>
      </c>
      <c r="BB129" s="92">
        <f t="shared" si="111"/>
        <v>89107455.971196756</v>
      </c>
      <c r="BC129" s="101">
        <f t="shared" si="112"/>
        <v>185539755.97119677</v>
      </c>
      <c r="BD129" s="102"/>
      <c r="BE129" s="76"/>
      <c r="BF129" s="102"/>
      <c r="BG129" s="102"/>
      <c r="BH129" s="102"/>
      <c r="BI129" s="102"/>
      <c r="BJ129" s="102"/>
    </row>
    <row r="130" spans="3:62" s="9" customFormat="1">
      <c r="C130" s="47"/>
      <c r="D130" s="79" t="s">
        <v>252</v>
      </c>
      <c r="E130" s="80" t="s">
        <v>538</v>
      </c>
      <c r="F130" s="81" t="s">
        <v>60</v>
      </c>
      <c r="G130" s="93">
        <v>129227.97560516528</v>
      </c>
      <c r="H130" s="94">
        <v>0.53984837977285005</v>
      </c>
      <c r="I130" s="95">
        <v>69763.513251773868</v>
      </c>
      <c r="J130" s="96"/>
      <c r="K130" s="83">
        <f t="shared" si="57"/>
        <v>161.02627987473545</v>
      </c>
      <c r="L130" s="84">
        <f t="shared" si="58"/>
        <v>231.94527356290715</v>
      </c>
      <c r="M130" s="84">
        <f t="shared" si="59"/>
        <v>138.70751908034916</v>
      </c>
      <c r="N130" s="84">
        <f t="shared" si="60"/>
        <v>116.27606530611774</v>
      </c>
      <c r="O130" s="96">
        <f t="shared" si="88"/>
        <v>134805108.11909944</v>
      </c>
      <c r="P130" s="96">
        <f t="shared" si="89"/>
        <v>194175805.99070626</v>
      </c>
      <c r="Q130" s="96">
        <f t="shared" si="90"/>
        <v>116120686.14579138</v>
      </c>
      <c r="R130" s="96">
        <f t="shared" si="91"/>
        <v>97341921.874169618</v>
      </c>
      <c r="S130" s="96">
        <v>1</v>
      </c>
      <c r="T130" s="96">
        <v>1</v>
      </c>
      <c r="U130" s="96">
        <v>1</v>
      </c>
      <c r="V130" s="85">
        <f t="shared" si="92"/>
        <v>0</v>
      </c>
      <c r="W130" s="85">
        <f t="shared" si="93"/>
        <v>0</v>
      </c>
      <c r="X130" s="85">
        <f t="shared" si="94"/>
        <v>0</v>
      </c>
      <c r="Y130" s="97"/>
      <c r="Z130" s="95">
        <f t="shared" si="68"/>
        <v>542443522.1297667</v>
      </c>
      <c r="AA130" s="96"/>
      <c r="AB130" s="98">
        <f t="shared" si="95"/>
        <v>9627095.9849410318</v>
      </c>
      <c r="AC130" s="96">
        <v>67</v>
      </c>
      <c r="AD130" s="41">
        <f t="shared" si="70"/>
        <v>845972.04065796093</v>
      </c>
      <c r="AE130" s="96">
        <f t="shared" si="96"/>
        <v>56680126.724083379</v>
      </c>
      <c r="AF130" s="95">
        <f t="shared" si="97"/>
        <v>66307222.709024414</v>
      </c>
      <c r="AG130" s="96"/>
      <c r="AH130" s="86">
        <f t="shared" si="98"/>
        <v>13.477934378917446</v>
      </c>
      <c r="AI130" s="96">
        <f t="shared" si="99"/>
        <v>0</v>
      </c>
      <c r="AJ130" s="88">
        <f t="shared" si="100"/>
        <v>120.60904549463476</v>
      </c>
      <c r="AK130" s="96">
        <f t="shared" si="101"/>
        <v>187032753.46731514</v>
      </c>
      <c r="AL130" s="95">
        <f t="shared" si="102"/>
        <v>187032753.46731514</v>
      </c>
      <c r="AM130" s="96"/>
      <c r="AN130" s="99">
        <v>0.26792968428744679</v>
      </c>
      <c r="AO130" s="96">
        <f t="shared" si="103"/>
        <v>67877299.834315956</v>
      </c>
      <c r="AP130" s="100"/>
      <c r="AQ130" s="95">
        <f t="shared" si="104"/>
        <v>610320821.96408272</v>
      </c>
      <c r="AS130" s="89">
        <v>287200800</v>
      </c>
      <c r="AT130" s="89">
        <v>357861128.41504753</v>
      </c>
      <c r="AU130" s="89">
        <v>360419421.14064479</v>
      </c>
      <c r="AV130" s="90">
        <f t="shared" si="105"/>
        <v>7.1488421693851958E-3</v>
      </c>
      <c r="AW130" s="90">
        <f t="shared" si="106"/>
        <v>0.16888784563599157</v>
      </c>
      <c r="AX130" s="90">
        <f t="shared" si="107"/>
        <v>3.8830915976428865E-3</v>
      </c>
      <c r="AY130" s="90">
        <f t="shared" si="108"/>
        <v>5.8007608900490183E-3</v>
      </c>
      <c r="AZ130" s="91">
        <f t="shared" si="109"/>
        <v>2.2524885872084815E-5</v>
      </c>
      <c r="BA130" s="90">
        <f t="shared" si="110"/>
        <v>5.9322577786990243E-3</v>
      </c>
      <c r="BB130" s="92">
        <f t="shared" si="111"/>
        <v>306267290.26918381</v>
      </c>
      <c r="BC130" s="101">
        <f t="shared" si="112"/>
        <v>593468090.26918387</v>
      </c>
      <c r="BD130" s="103"/>
      <c r="BE130" s="76"/>
      <c r="BF130" s="103"/>
      <c r="BG130" s="103"/>
      <c r="BH130" s="103"/>
      <c r="BI130" s="103"/>
      <c r="BJ130" s="103"/>
    </row>
    <row r="131" spans="3:62" s="9" customFormat="1">
      <c r="C131" s="47"/>
      <c r="D131" s="79" t="s">
        <v>253</v>
      </c>
      <c r="E131" s="80" t="s">
        <v>254</v>
      </c>
      <c r="F131" s="81" t="s">
        <v>60</v>
      </c>
      <c r="G131" s="93">
        <v>50694.243154016374</v>
      </c>
      <c r="H131" s="94">
        <v>0.69995862005510623</v>
      </c>
      <c r="I131" s="95">
        <v>35483.872482823317</v>
      </c>
      <c r="J131" s="96"/>
      <c r="K131" s="83">
        <f t="shared" si="57"/>
        <v>161.02627987473545</v>
      </c>
      <c r="L131" s="84">
        <f t="shared" si="58"/>
        <v>231.94527356290715</v>
      </c>
      <c r="M131" s="84">
        <f t="shared" si="59"/>
        <v>138.70751908034916</v>
      </c>
      <c r="N131" s="84">
        <f t="shared" si="60"/>
        <v>116.27606530611774</v>
      </c>
      <c r="O131" s="96">
        <f t="shared" si="88"/>
        <v>68566031.777502388</v>
      </c>
      <c r="P131" s="96">
        <f t="shared" si="89"/>
        <v>98763798.121197209</v>
      </c>
      <c r="Q131" s="96">
        <f t="shared" si="90"/>
        <v>59062559.033470698</v>
      </c>
      <c r="R131" s="96">
        <f t="shared" si="91"/>
        <v>49511100.889520623</v>
      </c>
      <c r="S131" s="96">
        <v>0</v>
      </c>
      <c r="T131" s="96">
        <v>0</v>
      </c>
      <c r="U131" s="96">
        <v>1</v>
      </c>
      <c r="V131" s="85">
        <f t="shared" si="92"/>
        <v>98763798.121197209</v>
      </c>
      <c r="W131" s="85">
        <f t="shared" si="93"/>
        <v>59062559.033470698</v>
      </c>
      <c r="X131" s="85">
        <f t="shared" si="94"/>
        <v>0</v>
      </c>
      <c r="Y131" s="97"/>
      <c r="Z131" s="95">
        <f t="shared" si="68"/>
        <v>118077132.667023</v>
      </c>
      <c r="AA131" s="96"/>
      <c r="AB131" s="98">
        <f t="shared" si="95"/>
        <v>9627095.9849410318</v>
      </c>
      <c r="AC131" s="96">
        <v>55</v>
      </c>
      <c r="AD131" s="41">
        <f t="shared" si="70"/>
        <v>845972.04065796093</v>
      </c>
      <c r="AE131" s="96">
        <f t="shared" si="96"/>
        <v>46528462.236187853</v>
      </c>
      <c r="AF131" s="95">
        <f t="shared" si="97"/>
        <v>56155558.221128881</v>
      </c>
      <c r="AG131" s="96"/>
      <c r="AH131" s="86">
        <f t="shared" si="98"/>
        <v>13.477934378917446</v>
      </c>
      <c r="AI131" s="96">
        <f t="shared" si="99"/>
        <v>0</v>
      </c>
      <c r="AJ131" s="88">
        <f t="shared" si="100"/>
        <v>120.60904549463476</v>
      </c>
      <c r="AK131" s="96">
        <f t="shared" si="101"/>
        <v>73370211.346546054</v>
      </c>
      <c r="AL131" s="95">
        <f t="shared" si="102"/>
        <v>73370211.346546054</v>
      </c>
      <c r="AM131" s="96"/>
      <c r="AN131" s="99">
        <v>0.8892003628743651</v>
      </c>
      <c r="AO131" s="96">
        <f t="shared" si="103"/>
        <v>115174361.30115795</v>
      </c>
      <c r="AP131" s="100"/>
      <c r="AQ131" s="95">
        <f t="shared" si="104"/>
        <v>233251493.96818095</v>
      </c>
      <c r="AS131" s="89">
        <v>141591600</v>
      </c>
      <c r="AT131" s="89">
        <v>177722776.95507014</v>
      </c>
      <c r="AU131" s="89">
        <v>169627241.50259978</v>
      </c>
      <c r="AV131" s="90">
        <f t="shared" si="105"/>
        <v>-4.5551479619953178E-2</v>
      </c>
      <c r="AW131" s="90">
        <f t="shared" si="106"/>
        <v>0.11618752384665321</v>
      </c>
      <c r="AX131" s="90">
        <f t="shared" si="107"/>
        <v>2.6713988558554015E-3</v>
      </c>
      <c r="AY131" s="90">
        <f t="shared" si="108"/>
        <v>2.7300611750641804E-3</v>
      </c>
      <c r="AZ131" s="91">
        <f t="shared" si="109"/>
        <v>7.2930822994817042E-6</v>
      </c>
      <c r="BA131" s="90">
        <f t="shared" si="110"/>
        <v>1.920739774109591E-3</v>
      </c>
      <c r="BB131" s="92">
        <f t="shared" si="111"/>
        <v>99162879.947842926</v>
      </c>
      <c r="BC131" s="101">
        <f t="shared" si="112"/>
        <v>240754479.94784293</v>
      </c>
      <c r="BD131" s="103"/>
      <c r="BE131" s="76"/>
      <c r="BF131" s="103"/>
      <c r="BG131" s="103"/>
      <c r="BH131" s="103"/>
      <c r="BI131" s="103"/>
      <c r="BJ131" s="103"/>
    </row>
    <row r="132" spans="3:62" s="9" customFormat="1">
      <c r="C132" s="47"/>
      <c r="D132" s="79" t="s">
        <v>255</v>
      </c>
      <c r="E132" s="80" t="s">
        <v>539</v>
      </c>
      <c r="F132" s="81" t="s">
        <v>60</v>
      </c>
      <c r="G132" s="93">
        <v>16121.351865395844</v>
      </c>
      <c r="H132" s="94">
        <v>0.71973968448436931</v>
      </c>
      <c r="I132" s="95">
        <v>11603.176705061504</v>
      </c>
      <c r="J132" s="96"/>
      <c r="K132" s="83">
        <f t="shared" si="57"/>
        <v>161.02627987473545</v>
      </c>
      <c r="L132" s="84">
        <f t="shared" si="58"/>
        <v>231.94527356290715</v>
      </c>
      <c r="M132" s="84">
        <f t="shared" si="59"/>
        <v>138.70751908034916</v>
      </c>
      <c r="N132" s="84">
        <f t="shared" si="60"/>
        <v>116.27606530611774</v>
      </c>
      <c r="O132" s="96">
        <f t="shared" si="88"/>
        <v>22420996.554542933</v>
      </c>
      <c r="P132" s="96">
        <f t="shared" si="89"/>
        <v>32295623.940650906</v>
      </c>
      <c r="Q132" s="96">
        <f t="shared" si="90"/>
        <v>19313374.250519775</v>
      </c>
      <c r="R132" s="96">
        <f t="shared" si="91"/>
        <v>16190060.787793865</v>
      </c>
      <c r="S132" s="96">
        <v>0</v>
      </c>
      <c r="T132" s="96">
        <v>0</v>
      </c>
      <c r="U132" s="96">
        <v>1</v>
      </c>
      <c r="V132" s="85">
        <f t="shared" si="92"/>
        <v>32295623.940650906</v>
      </c>
      <c r="W132" s="85">
        <f t="shared" si="93"/>
        <v>19313374.250519775</v>
      </c>
      <c r="X132" s="85">
        <f t="shared" si="94"/>
        <v>0</v>
      </c>
      <c r="Y132" s="97"/>
      <c r="Z132" s="95">
        <f t="shared" si="68"/>
        <v>38611057.342336796</v>
      </c>
      <c r="AA132" s="96"/>
      <c r="AB132" s="98">
        <f t="shared" si="95"/>
        <v>9627095.9849410318</v>
      </c>
      <c r="AC132" s="96">
        <v>25</v>
      </c>
      <c r="AD132" s="41">
        <f t="shared" si="70"/>
        <v>845972.04065796093</v>
      </c>
      <c r="AE132" s="96">
        <f t="shared" si="96"/>
        <v>21149301.016449023</v>
      </c>
      <c r="AF132" s="95">
        <f t="shared" si="97"/>
        <v>30776397.001390055</v>
      </c>
      <c r="AG132" s="96"/>
      <c r="AH132" s="86">
        <f t="shared" si="98"/>
        <v>13.477934378917446</v>
      </c>
      <c r="AI132" s="96">
        <f t="shared" si="99"/>
        <v>0</v>
      </c>
      <c r="AJ132" s="88">
        <f t="shared" si="100"/>
        <v>120.60904549463476</v>
      </c>
      <c r="AK132" s="96">
        <f t="shared" si="101"/>
        <v>23332570.326822508</v>
      </c>
      <c r="AL132" s="95">
        <f t="shared" si="102"/>
        <v>23332570.326822508</v>
      </c>
      <c r="AM132" s="96"/>
      <c r="AN132" s="99">
        <v>1</v>
      </c>
      <c r="AO132" s="96">
        <f t="shared" si="103"/>
        <v>54108967.328212559</v>
      </c>
      <c r="AP132" s="100"/>
      <c r="AQ132" s="95">
        <f t="shared" si="104"/>
        <v>92720024.670549363</v>
      </c>
      <c r="AS132" s="89">
        <v>58479300</v>
      </c>
      <c r="AT132" s="89">
        <v>72480183.525563106</v>
      </c>
      <c r="AU132" s="89">
        <v>71778419.483676165</v>
      </c>
      <c r="AV132" s="90">
        <f t="shared" si="105"/>
        <v>-9.6821504548127244E-3</v>
      </c>
      <c r="AW132" s="90">
        <f t="shared" si="106"/>
        <v>0.15205685301179367</v>
      </c>
      <c r="AX132" s="90">
        <f t="shared" si="107"/>
        <v>3.4961111977633332E-3</v>
      </c>
      <c r="AY132" s="90">
        <f t="shared" si="108"/>
        <v>1.155235883717718E-3</v>
      </c>
      <c r="AZ132" s="91">
        <f t="shared" si="109"/>
        <v>4.0388331091235337E-6</v>
      </c>
      <c r="BA132" s="90">
        <f t="shared" si="110"/>
        <v>1.0636857058689132E-3</v>
      </c>
      <c r="BB132" s="92">
        <f t="shared" si="111"/>
        <v>54915371.345508136</v>
      </c>
      <c r="BC132" s="101">
        <f t="shared" si="112"/>
        <v>113394671.34550813</v>
      </c>
      <c r="BD132" s="103"/>
      <c r="BE132" s="76"/>
      <c r="BF132" s="103"/>
      <c r="BG132" s="103"/>
      <c r="BH132" s="103"/>
      <c r="BI132" s="103"/>
      <c r="BJ132" s="103"/>
    </row>
    <row r="133" spans="3:62" s="9" customFormat="1">
      <c r="C133" s="47"/>
      <c r="D133" s="79" t="s">
        <v>256</v>
      </c>
      <c r="E133" s="80" t="s">
        <v>257</v>
      </c>
      <c r="F133" s="81" t="s">
        <v>60</v>
      </c>
      <c r="G133" s="93">
        <v>21852.852580097693</v>
      </c>
      <c r="H133" s="94">
        <v>0.70225188701637975</v>
      </c>
      <c r="I133" s="95">
        <v>15346.206961064368</v>
      </c>
      <c r="J133" s="96"/>
      <c r="K133" s="83">
        <f t="shared" si="57"/>
        <v>161.02627987473545</v>
      </c>
      <c r="L133" s="84">
        <f t="shared" si="58"/>
        <v>231.94527356290715</v>
      </c>
      <c r="M133" s="84">
        <f t="shared" si="59"/>
        <v>138.70751908034916</v>
      </c>
      <c r="N133" s="84">
        <f t="shared" si="60"/>
        <v>116.27606530611774</v>
      </c>
      <c r="O133" s="96">
        <f t="shared" si="88"/>
        <v>29653711.405535571</v>
      </c>
      <c r="P133" s="96">
        <f t="shared" si="89"/>
        <v>42713762.060844779</v>
      </c>
      <c r="Q133" s="96">
        <f t="shared" si="90"/>
        <v>25543611.538353875</v>
      </c>
      <c r="R133" s="96">
        <f t="shared" si="91"/>
        <v>21412758.753671031</v>
      </c>
      <c r="S133" s="96">
        <v>0</v>
      </c>
      <c r="T133" s="96">
        <v>0</v>
      </c>
      <c r="U133" s="96">
        <v>1</v>
      </c>
      <c r="V133" s="85">
        <f t="shared" si="92"/>
        <v>42713762.060844779</v>
      </c>
      <c r="W133" s="85">
        <f t="shared" si="93"/>
        <v>25543611.538353875</v>
      </c>
      <c r="X133" s="85">
        <f t="shared" si="94"/>
        <v>0</v>
      </c>
      <c r="Y133" s="97"/>
      <c r="Z133" s="95">
        <f t="shared" si="68"/>
        <v>51066470.159206614</v>
      </c>
      <c r="AA133" s="96"/>
      <c r="AB133" s="98">
        <f t="shared" si="95"/>
        <v>9627095.9849410318</v>
      </c>
      <c r="AC133" s="96">
        <v>27</v>
      </c>
      <c r="AD133" s="41">
        <f t="shared" si="70"/>
        <v>845972.04065796093</v>
      </c>
      <c r="AE133" s="96">
        <f t="shared" si="96"/>
        <v>22841245.097764947</v>
      </c>
      <c r="AF133" s="95">
        <f t="shared" si="97"/>
        <v>32468341.082705978</v>
      </c>
      <c r="AG133" s="96"/>
      <c r="AH133" s="86">
        <f t="shared" si="98"/>
        <v>13.477934378917446</v>
      </c>
      <c r="AI133" s="96">
        <f t="shared" si="99"/>
        <v>0</v>
      </c>
      <c r="AJ133" s="88">
        <f t="shared" si="100"/>
        <v>120.60904549463476</v>
      </c>
      <c r="AK133" s="96">
        <f t="shared" si="101"/>
        <v>31627820.292246591</v>
      </c>
      <c r="AL133" s="95">
        <f t="shared" si="102"/>
        <v>31627820.292246591</v>
      </c>
      <c r="AM133" s="96"/>
      <c r="AN133" s="99">
        <v>1</v>
      </c>
      <c r="AO133" s="96">
        <f t="shared" si="103"/>
        <v>64096161.37495257</v>
      </c>
      <c r="AP133" s="100"/>
      <c r="AQ133" s="95">
        <f t="shared" si="104"/>
        <v>115162631.53415918</v>
      </c>
      <c r="AS133" s="89">
        <v>72302400.000000015</v>
      </c>
      <c r="AT133" s="89">
        <v>89234135.842964098</v>
      </c>
      <c r="AU133" s="89">
        <v>88741999.099288538</v>
      </c>
      <c r="AV133" s="90">
        <f t="shared" si="105"/>
        <v>-5.5151174942919962E-3</v>
      </c>
      <c r="AW133" s="90">
        <f t="shared" si="106"/>
        <v>0.1562238859723144</v>
      </c>
      <c r="AX133" s="90">
        <f t="shared" si="107"/>
        <v>3.5919201685934441E-3</v>
      </c>
      <c r="AY133" s="90">
        <f t="shared" si="108"/>
        <v>1.4282557694887408E-3</v>
      </c>
      <c r="AZ133" s="91">
        <f t="shared" si="109"/>
        <v>5.1301807043365566E-6</v>
      </c>
      <c r="BA133" s="90">
        <f t="shared" si="110"/>
        <v>1.351108039448431E-3</v>
      </c>
      <c r="BB133" s="92">
        <f t="shared" si="111"/>
        <v>69754251.001804754</v>
      </c>
      <c r="BC133" s="101">
        <f t="shared" si="112"/>
        <v>142056651.00180477</v>
      </c>
      <c r="BD133" s="103"/>
      <c r="BE133" s="76"/>
      <c r="BF133" s="103"/>
      <c r="BG133" s="103"/>
      <c r="BH133" s="103"/>
      <c r="BI133" s="103"/>
      <c r="BJ133" s="103"/>
    </row>
    <row r="134" spans="3:62" s="10" customFormat="1">
      <c r="C134" s="49"/>
      <c r="D134" s="104" t="s">
        <v>258</v>
      </c>
      <c r="E134" s="105" t="s">
        <v>541</v>
      </c>
      <c r="F134" s="52" t="s">
        <v>74</v>
      </c>
      <c r="G134" s="106">
        <v>252802.8801247105</v>
      </c>
      <c r="H134" s="107">
        <v>0</v>
      </c>
      <c r="I134" s="108">
        <v>0</v>
      </c>
      <c r="J134" s="107"/>
      <c r="K134" s="57">
        <f t="shared" si="57"/>
        <v>161.02627987473545</v>
      </c>
      <c r="L134" s="58">
        <f t="shared" si="58"/>
        <v>231.94527356290715</v>
      </c>
      <c r="M134" s="58">
        <f t="shared" si="59"/>
        <v>138.70751908034916</v>
      </c>
      <c r="N134" s="58">
        <f t="shared" si="60"/>
        <v>116.27606530611774</v>
      </c>
      <c r="O134" s="107">
        <f t="shared" si="88"/>
        <v>0</v>
      </c>
      <c r="P134" s="107">
        <f t="shared" si="89"/>
        <v>0</v>
      </c>
      <c r="Q134" s="107">
        <f t="shared" si="90"/>
        <v>0</v>
      </c>
      <c r="R134" s="107">
        <f t="shared" si="91"/>
        <v>0</v>
      </c>
      <c r="S134" s="107">
        <v>1</v>
      </c>
      <c r="T134" s="107">
        <v>1</v>
      </c>
      <c r="U134" s="107">
        <v>1</v>
      </c>
      <c r="V134" s="59">
        <f>SUM(V129:V133)</f>
        <v>241773628.35206833</v>
      </c>
      <c r="W134" s="59">
        <f>SUM(W129:W133)</f>
        <v>144585055.14092457</v>
      </c>
      <c r="X134" s="59">
        <f t="shared" si="94"/>
        <v>0</v>
      </c>
      <c r="Y134" s="109"/>
      <c r="Z134" s="108">
        <f t="shared" si="68"/>
        <v>386358683.49299288</v>
      </c>
      <c r="AA134" s="107"/>
      <c r="AB134" s="110">
        <f t="shared" si="95"/>
        <v>9627095.9849410318</v>
      </c>
      <c r="AC134" s="107">
        <v>43</v>
      </c>
      <c r="AD134" s="62">
        <f t="shared" si="70"/>
        <v>845972.04065796093</v>
      </c>
      <c r="AE134" s="107">
        <f t="shared" si="96"/>
        <v>36376797.748292319</v>
      </c>
      <c r="AF134" s="108">
        <f t="shared" si="97"/>
        <v>46003893.733233348</v>
      </c>
      <c r="AG134" s="107"/>
      <c r="AH134" s="64">
        <f t="shared" si="98"/>
        <v>13.477934378917446</v>
      </c>
      <c r="AI134" s="107">
        <f t="shared" si="99"/>
        <v>40887127.549466178</v>
      </c>
      <c r="AJ134" s="66">
        <f t="shared" si="100"/>
        <v>120.60904549463476</v>
      </c>
      <c r="AK134" s="107">
        <f t="shared" si="101"/>
        <v>0</v>
      </c>
      <c r="AL134" s="108">
        <f t="shared" si="102"/>
        <v>40887127.549466178</v>
      </c>
      <c r="AM134" s="107"/>
      <c r="AN134" s="111">
        <v>0.14612412949457443</v>
      </c>
      <c r="AO134" s="107">
        <f t="shared" si="103"/>
        <v>12696874.845829008</v>
      </c>
      <c r="AP134" s="112"/>
      <c r="AQ134" s="108">
        <f t="shared" si="104"/>
        <v>399055558.33882189</v>
      </c>
      <c r="AS134" s="71">
        <v>212423400</v>
      </c>
      <c r="AT134" s="71">
        <v>260233098.09540656</v>
      </c>
      <c r="AU134" s="71">
        <v>243621829.32070005</v>
      </c>
      <c r="AV134" s="72">
        <f t="shared" si="105"/>
        <v>-6.3832267671871987E-2</v>
      </c>
      <c r="AW134" s="72">
        <f t="shared" si="106"/>
        <v>9.7906735794734398E-2</v>
      </c>
      <c r="AX134" s="72">
        <f t="shared" si="107"/>
        <v>2.2510845684928027E-3</v>
      </c>
      <c r="AY134" s="72">
        <f t="shared" si="108"/>
        <v>3.9209651217275848E-3</v>
      </c>
      <c r="AZ134" s="73">
        <f t="shared" si="109"/>
        <v>8.8264240791194703E-6</v>
      </c>
      <c r="BA134" s="72">
        <f t="shared" si="110"/>
        <v>2.3245677336080797E-3</v>
      </c>
      <c r="BB134" s="74">
        <f t="shared" si="111"/>
        <v>120011484.22371095</v>
      </c>
      <c r="BC134" s="113">
        <f t="shared" si="112"/>
        <v>332434884.22371095</v>
      </c>
      <c r="BD134" s="102"/>
      <c r="BE134" s="76"/>
      <c r="BF134" s="102"/>
      <c r="BG134" s="102"/>
      <c r="BH134" s="102"/>
      <c r="BI134" s="102"/>
      <c r="BJ134" s="102"/>
    </row>
    <row r="135" spans="3:62" s="9" customFormat="1">
      <c r="C135" s="47"/>
      <c r="D135" s="79" t="s">
        <v>259</v>
      </c>
      <c r="E135" s="80" t="s">
        <v>260</v>
      </c>
      <c r="F135" s="81" t="s">
        <v>60</v>
      </c>
      <c r="G135" s="93">
        <v>53896.097952467673</v>
      </c>
      <c r="H135" s="94">
        <v>0.7200505770670419</v>
      </c>
      <c r="I135" s="95">
        <v>38807.916432336162</v>
      </c>
      <c r="J135" s="96"/>
      <c r="K135" s="83">
        <f t="shared" si="57"/>
        <v>161.02627987473545</v>
      </c>
      <c r="L135" s="84">
        <f t="shared" si="58"/>
        <v>231.94527356290715</v>
      </c>
      <c r="M135" s="84">
        <f t="shared" si="59"/>
        <v>138.70751908034916</v>
      </c>
      <c r="N135" s="84">
        <f t="shared" si="60"/>
        <v>116.27606530611774</v>
      </c>
      <c r="O135" s="96">
        <f t="shared" si="88"/>
        <v>74989132.953464493</v>
      </c>
      <c r="P135" s="96">
        <f t="shared" si="89"/>
        <v>108015753.51965579</v>
      </c>
      <c r="Q135" s="96">
        <f t="shared" si="90"/>
        <v>64595397.70808237</v>
      </c>
      <c r="R135" s="96">
        <f t="shared" si="91"/>
        <v>54149181.905768149</v>
      </c>
      <c r="S135" s="96">
        <v>0</v>
      </c>
      <c r="T135" s="96">
        <v>0</v>
      </c>
      <c r="U135" s="96">
        <v>1</v>
      </c>
      <c r="V135" s="85">
        <f t="shared" si="92"/>
        <v>108015753.51965579</v>
      </c>
      <c r="W135" s="85">
        <f t="shared" si="93"/>
        <v>64595397.70808237</v>
      </c>
      <c r="X135" s="85">
        <f t="shared" si="94"/>
        <v>0</v>
      </c>
      <c r="Y135" s="97"/>
      <c r="Z135" s="95">
        <f t="shared" si="68"/>
        <v>129138314.85923263</v>
      </c>
      <c r="AA135" s="96"/>
      <c r="AB135" s="98">
        <f t="shared" si="95"/>
        <v>9627095.9849410318</v>
      </c>
      <c r="AC135" s="96">
        <v>35</v>
      </c>
      <c r="AD135" s="41">
        <f t="shared" si="70"/>
        <v>845972.04065796093</v>
      </c>
      <c r="AE135" s="96">
        <f t="shared" si="96"/>
        <v>29609021.423028633</v>
      </c>
      <c r="AF135" s="95">
        <f t="shared" si="97"/>
        <v>39236117.407969669</v>
      </c>
      <c r="AG135" s="96"/>
      <c r="AH135" s="86">
        <f t="shared" si="98"/>
        <v>13.477934378917446</v>
      </c>
      <c r="AI135" s="96">
        <f t="shared" si="99"/>
        <v>0</v>
      </c>
      <c r="AJ135" s="88">
        <f t="shared" si="100"/>
        <v>120.60904549463476</v>
      </c>
      <c r="AK135" s="96">
        <f t="shared" si="101"/>
        <v>78004283.159189582</v>
      </c>
      <c r="AL135" s="95">
        <f t="shared" si="102"/>
        <v>78004283.159189582</v>
      </c>
      <c r="AM135" s="96"/>
      <c r="AN135" s="99">
        <v>0.87716515139923057</v>
      </c>
      <c r="AO135" s="96">
        <f t="shared" si="103"/>
        <v>102839193.71359868</v>
      </c>
      <c r="AP135" s="100"/>
      <c r="AQ135" s="95">
        <f t="shared" si="104"/>
        <v>231977508.57283133</v>
      </c>
      <c r="AS135" s="89">
        <v>122364000</v>
      </c>
      <c r="AT135" s="89">
        <v>154758356.79705918</v>
      </c>
      <c r="AU135" s="89">
        <v>156283436.7212922</v>
      </c>
      <c r="AV135" s="90">
        <f t="shared" si="105"/>
        <v>9.8545885068611686E-3</v>
      </c>
      <c r="AW135" s="90">
        <f t="shared" si="106"/>
        <v>0.17159359197346755</v>
      </c>
      <c r="AX135" s="90">
        <f t="shared" si="107"/>
        <v>3.945302473913114E-3</v>
      </c>
      <c r="AY135" s="90">
        <f t="shared" si="108"/>
        <v>2.5152996601189217E-3</v>
      </c>
      <c r="AZ135" s="91">
        <f t="shared" si="109"/>
        <v>9.9236179716999959E-6</v>
      </c>
      <c r="BA135" s="90">
        <f t="shared" si="110"/>
        <v>2.6135297750126182E-3</v>
      </c>
      <c r="BB135" s="92">
        <f t="shared" si="111"/>
        <v>134929855.05536893</v>
      </c>
      <c r="BC135" s="101">
        <f t="shared" si="112"/>
        <v>257293855.05536893</v>
      </c>
      <c r="BD135" s="103"/>
      <c r="BE135" s="76"/>
      <c r="BF135" s="103"/>
      <c r="BG135" s="103"/>
      <c r="BH135" s="103"/>
      <c r="BI135" s="103"/>
      <c r="BJ135" s="103"/>
    </row>
    <row r="136" spans="3:62" s="9" customFormat="1">
      <c r="C136" s="47"/>
      <c r="D136" s="79" t="s">
        <v>261</v>
      </c>
      <c r="E136" s="80" t="s">
        <v>262</v>
      </c>
      <c r="F136" s="81" t="s">
        <v>60</v>
      </c>
      <c r="G136" s="93">
        <v>117522.6744220705</v>
      </c>
      <c r="H136" s="94">
        <v>0.62990620952181908</v>
      </c>
      <c r="I136" s="95">
        <v>74028.262378073268</v>
      </c>
      <c r="J136" s="96"/>
      <c r="K136" s="83">
        <f t="shared" si="57"/>
        <v>161.02627987473545</v>
      </c>
      <c r="L136" s="84">
        <f t="shared" si="58"/>
        <v>231.94527356290715</v>
      </c>
      <c r="M136" s="84">
        <f t="shared" si="59"/>
        <v>138.70751908034916</v>
      </c>
      <c r="N136" s="84">
        <f t="shared" si="60"/>
        <v>116.27606530611774</v>
      </c>
      <c r="O136" s="96">
        <f t="shared" si="88"/>
        <v>143045948.3559837</v>
      </c>
      <c r="P136" s="96">
        <f t="shared" si="89"/>
        <v>206046066.82402647</v>
      </c>
      <c r="Q136" s="96">
        <f t="shared" si="90"/>
        <v>123219319.3955003</v>
      </c>
      <c r="R136" s="96">
        <f t="shared" si="91"/>
        <v>103292580.84925519</v>
      </c>
      <c r="S136" s="96">
        <v>0</v>
      </c>
      <c r="T136" s="96">
        <v>0</v>
      </c>
      <c r="U136" s="96">
        <v>1</v>
      </c>
      <c r="V136" s="85">
        <f t="shared" si="92"/>
        <v>206046066.82402647</v>
      </c>
      <c r="W136" s="85">
        <f t="shared" si="93"/>
        <v>123219319.3955003</v>
      </c>
      <c r="X136" s="85">
        <f t="shared" si="94"/>
        <v>0</v>
      </c>
      <c r="Y136" s="97"/>
      <c r="Z136" s="95">
        <f t="shared" si="68"/>
        <v>246338529.20523894</v>
      </c>
      <c r="AA136" s="96"/>
      <c r="AB136" s="98">
        <f t="shared" si="95"/>
        <v>9627095.9849410318</v>
      </c>
      <c r="AC136" s="96">
        <v>59</v>
      </c>
      <c r="AD136" s="41">
        <f t="shared" si="70"/>
        <v>845972.04065796093</v>
      </c>
      <c r="AE136" s="96">
        <f t="shared" si="96"/>
        <v>49912350.398819692</v>
      </c>
      <c r="AF136" s="95">
        <f t="shared" si="97"/>
        <v>59539446.38376072</v>
      </c>
      <c r="AG136" s="96"/>
      <c r="AH136" s="86">
        <f t="shared" si="98"/>
        <v>13.477934378917446</v>
      </c>
      <c r="AI136" s="96">
        <f t="shared" si="99"/>
        <v>0</v>
      </c>
      <c r="AJ136" s="88">
        <f t="shared" si="100"/>
        <v>120.60904549463476</v>
      </c>
      <c r="AK136" s="96">
        <f t="shared" si="101"/>
        <v>170091571.0322718</v>
      </c>
      <c r="AL136" s="95">
        <f t="shared" si="102"/>
        <v>170091571.0322718</v>
      </c>
      <c r="AM136" s="96"/>
      <c r="AN136" s="99">
        <v>0.22070918210876145</v>
      </c>
      <c r="AO136" s="96">
        <f t="shared" si="103"/>
        <v>50681674.040695295</v>
      </c>
      <c r="AP136" s="100"/>
      <c r="AQ136" s="95">
        <f t="shared" si="104"/>
        <v>297020203.24593425</v>
      </c>
      <c r="AS136" s="89">
        <v>131816700.00000001</v>
      </c>
      <c r="AT136" s="89">
        <v>167415374.45397314</v>
      </c>
      <c r="AU136" s="89">
        <v>165637206.00945309</v>
      </c>
      <c r="AV136" s="90">
        <f t="shared" si="105"/>
        <v>-1.0621297179662082E-2</v>
      </c>
      <c r="AW136" s="90">
        <f t="shared" si="106"/>
        <v>0.15111770628694429</v>
      </c>
      <c r="AX136" s="90">
        <f t="shared" si="107"/>
        <v>3.4745182125340912E-3</v>
      </c>
      <c r="AY136" s="90">
        <f t="shared" si="108"/>
        <v>2.6658436538071315E-3</v>
      </c>
      <c r="AZ136" s="91">
        <f t="shared" si="109"/>
        <v>9.2625223269213056E-6</v>
      </c>
      <c r="BA136" s="90">
        <f t="shared" si="110"/>
        <v>2.4394205784788983E-3</v>
      </c>
      <c r="BB136" s="92">
        <f t="shared" si="111"/>
        <v>125941042.73086111</v>
      </c>
      <c r="BC136" s="101">
        <f t="shared" si="112"/>
        <v>257757742.73086113</v>
      </c>
      <c r="BD136" s="103"/>
      <c r="BE136" s="76"/>
      <c r="BF136" s="103"/>
      <c r="BG136" s="103"/>
      <c r="BH136" s="103"/>
      <c r="BI136" s="103"/>
      <c r="BJ136" s="103"/>
    </row>
    <row r="137" spans="3:62" s="9" customFormat="1">
      <c r="C137" s="47"/>
      <c r="D137" s="79" t="s">
        <v>263</v>
      </c>
      <c r="E137" s="80" t="s">
        <v>264</v>
      </c>
      <c r="F137" s="81" t="s">
        <v>60</v>
      </c>
      <c r="G137" s="93">
        <v>37554.283135834427</v>
      </c>
      <c r="H137" s="94">
        <v>0.74817919722212045</v>
      </c>
      <c r="I137" s="95">
        <v>28097.333408820818</v>
      </c>
      <c r="J137" s="96"/>
      <c r="K137" s="83">
        <f t="shared" si="57"/>
        <v>161.02627987473545</v>
      </c>
      <c r="L137" s="84">
        <f t="shared" si="58"/>
        <v>231.94527356290715</v>
      </c>
      <c r="M137" s="84">
        <f t="shared" si="59"/>
        <v>138.70751908034916</v>
      </c>
      <c r="N137" s="84">
        <f t="shared" si="60"/>
        <v>116.27606530611774</v>
      </c>
      <c r="O137" s="96">
        <f t="shared" si="88"/>
        <v>54292908.878670424</v>
      </c>
      <c r="P137" s="96">
        <f t="shared" si="89"/>
        <v>78204524.20676586</v>
      </c>
      <c r="Q137" s="96">
        <f t="shared" si="90"/>
        <v>46767736.918931343</v>
      </c>
      <c r="R137" s="96">
        <f t="shared" si="91"/>
        <v>39204568.492461756</v>
      </c>
      <c r="S137" s="96">
        <v>0</v>
      </c>
      <c r="T137" s="96">
        <v>0</v>
      </c>
      <c r="U137" s="96">
        <v>1</v>
      </c>
      <c r="V137" s="85">
        <f t="shared" si="92"/>
        <v>78204524.20676586</v>
      </c>
      <c r="W137" s="85">
        <f t="shared" si="93"/>
        <v>46767736.918931343</v>
      </c>
      <c r="X137" s="85">
        <f t="shared" si="94"/>
        <v>0</v>
      </c>
      <c r="Y137" s="97"/>
      <c r="Z137" s="95">
        <f t="shared" si="68"/>
        <v>93497477.371132195</v>
      </c>
      <c r="AA137" s="96"/>
      <c r="AB137" s="98">
        <f t="shared" si="95"/>
        <v>9627095.9849410318</v>
      </c>
      <c r="AC137" s="96">
        <v>37</v>
      </c>
      <c r="AD137" s="41">
        <f t="shared" si="70"/>
        <v>845972.04065796093</v>
      </c>
      <c r="AE137" s="96">
        <f t="shared" si="96"/>
        <v>31300965.504344553</v>
      </c>
      <c r="AF137" s="95">
        <f t="shared" si="97"/>
        <v>40928061.489285588</v>
      </c>
      <c r="AG137" s="96"/>
      <c r="AH137" s="86">
        <f t="shared" si="98"/>
        <v>13.477934378917446</v>
      </c>
      <c r="AI137" s="96">
        <f t="shared" si="99"/>
        <v>0</v>
      </c>
      <c r="AJ137" s="88">
        <f t="shared" si="100"/>
        <v>120.60904549463476</v>
      </c>
      <c r="AK137" s="96">
        <f t="shared" si="101"/>
        <v>54352634.918978989</v>
      </c>
      <c r="AL137" s="95">
        <f t="shared" si="102"/>
        <v>54352634.918978989</v>
      </c>
      <c r="AM137" s="96"/>
      <c r="AN137" s="99">
        <v>1</v>
      </c>
      <c r="AO137" s="96">
        <f t="shared" si="103"/>
        <v>95280696.408264577</v>
      </c>
      <c r="AP137" s="100"/>
      <c r="AQ137" s="95">
        <f t="shared" si="104"/>
        <v>188778173.77939677</v>
      </c>
      <c r="AS137" s="89">
        <v>103061700</v>
      </c>
      <c r="AT137" s="89">
        <v>129070864.33232251</v>
      </c>
      <c r="AU137" s="89">
        <v>135846141.71921676</v>
      </c>
      <c r="AV137" s="90">
        <f t="shared" si="105"/>
        <v>5.2492694009158812E-2</v>
      </c>
      <c r="AW137" s="90">
        <f t="shared" si="106"/>
        <v>0.2142316974757652</v>
      </c>
      <c r="AX137" s="90">
        <f t="shared" si="107"/>
        <v>4.9256434131434912E-3</v>
      </c>
      <c r="AY137" s="90">
        <f t="shared" si="108"/>
        <v>2.1863721534622496E-3</v>
      </c>
      <c r="AZ137" s="91">
        <f t="shared" si="109"/>
        <v>1.076928959638168E-5</v>
      </c>
      <c r="BA137" s="90">
        <f t="shared" si="110"/>
        <v>2.8362497524736466E-3</v>
      </c>
      <c r="BB137" s="92">
        <f t="shared" si="111"/>
        <v>146428317.61893645</v>
      </c>
      <c r="BC137" s="101">
        <f t="shared" si="112"/>
        <v>249490017.61893645</v>
      </c>
      <c r="BD137" s="103"/>
      <c r="BE137" s="76"/>
      <c r="BF137" s="103"/>
      <c r="BG137" s="103"/>
      <c r="BH137" s="103"/>
      <c r="BI137" s="103"/>
      <c r="BJ137" s="103"/>
    </row>
    <row r="138" spans="3:62" s="9" customFormat="1">
      <c r="C138" s="49"/>
      <c r="D138" s="79" t="s">
        <v>265</v>
      </c>
      <c r="E138" s="80" t="s">
        <v>266</v>
      </c>
      <c r="F138" s="81" t="s">
        <v>60</v>
      </c>
      <c r="G138" s="93">
        <v>20581.197383369719</v>
      </c>
      <c r="H138" s="94">
        <v>0.76234091890333633</v>
      </c>
      <c r="I138" s="95">
        <v>15689.888925369012</v>
      </c>
      <c r="J138" s="96"/>
      <c r="K138" s="83">
        <f t="shared" ref="K138:K201" si="113">$K$5</f>
        <v>161.02627987473545</v>
      </c>
      <c r="L138" s="84">
        <f t="shared" ref="L138:L201" si="114">$L$5</f>
        <v>231.94527356290715</v>
      </c>
      <c r="M138" s="84">
        <f t="shared" ref="M138:M201" si="115">$M$5</f>
        <v>138.70751908034916</v>
      </c>
      <c r="N138" s="84">
        <f t="shared" ref="N138:N201" si="116">$N$5</f>
        <v>116.27606530611774</v>
      </c>
      <c r="O138" s="96">
        <f t="shared" si="88"/>
        <v>30317813.343599796</v>
      </c>
      <c r="P138" s="96">
        <f t="shared" si="89"/>
        <v>43670346.947596118</v>
      </c>
      <c r="Q138" s="96">
        <f t="shared" si="90"/>
        <v>26115666.809810176</v>
      </c>
      <c r="R138" s="96">
        <f t="shared" si="91"/>
        <v>21892302.591983289</v>
      </c>
      <c r="S138" s="96">
        <v>0</v>
      </c>
      <c r="T138" s="96">
        <v>0</v>
      </c>
      <c r="U138" s="96">
        <v>1</v>
      </c>
      <c r="V138" s="85">
        <f t="shared" si="92"/>
        <v>43670346.947596118</v>
      </c>
      <c r="W138" s="85">
        <f t="shared" si="93"/>
        <v>26115666.809810176</v>
      </c>
      <c r="X138" s="85">
        <f t="shared" si="94"/>
        <v>0</v>
      </c>
      <c r="Y138" s="97"/>
      <c r="Z138" s="95">
        <f t="shared" si="68"/>
        <v>52210115.935583085</v>
      </c>
      <c r="AA138" s="96"/>
      <c r="AB138" s="98">
        <f t="shared" si="95"/>
        <v>9627095.9849410318</v>
      </c>
      <c r="AC138" s="96">
        <v>23</v>
      </c>
      <c r="AD138" s="41">
        <f t="shared" ref="AD138:AD201" si="117">$AD$5</f>
        <v>845972.04065796093</v>
      </c>
      <c r="AE138" s="96">
        <f t="shared" si="96"/>
        <v>19457356.9351331</v>
      </c>
      <c r="AF138" s="95">
        <f t="shared" si="97"/>
        <v>29084452.920074131</v>
      </c>
      <c r="AG138" s="96"/>
      <c r="AH138" s="86">
        <f t="shared" si="98"/>
        <v>13.477934378917446</v>
      </c>
      <c r="AI138" s="96">
        <f t="shared" si="99"/>
        <v>0</v>
      </c>
      <c r="AJ138" s="88">
        <f t="shared" si="100"/>
        <v>120.60904549463476</v>
      </c>
      <c r="AK138" s="96">
        <f t="shared" si="101"/>
        <v>29787342.858538754</v>
      </c>
      <c r="AL138" s="95">
        <f t="shared" si="102"/>
        <v>29787342.858538754</v>
      </c>
      <c r="AM138" s="96"/>
      <c r="AN138" s="99">
        <v>1</v>
      </c>
      <c r="AO138" s="96">
        <f t="shared" si="103"/>
        <v>58871795.778612882</v>
      </c>
      <c r="AP138" s="100"/>
      <c r="AQ138" s="95">
        <f t="shared" si="104"/>
        <v>111081911.71419597</v>
      </c>
      <c r="AS138" s="89">
        <v>65373300</v>
      </c>
      <c r="AT138" s="89">
        <v>80228958.786069542</v>
      </c>
      <c r="AU138" s="89">
        <v>83925332.062404037</v>
      </c>
      <c r="AV138" s="90">
        <f t="shared" si="105"/>
        <v>4.6072806281717692E-2</v>
      </c>
      <c r="AW138" s="90">
        <f t="shared" si="106"/>
        <v>0.20781180974832408</v>
      </c>
      <c r="AX138" s="90">
        <f t="shared" si="107"/>
        <v>4.7780365087013122E-3</v>
      </c>
      <c r="AY138" s="90">
        <f t="shared" si="108"/>
        <v>1.350734048601661E-3</v>
      </c>
      <c r="AZ138" s="91">
        <f t="shared" si="109"/>
        <v>6.4538565977646693E-6</v>
      </c>
      <c r="BA138" s="90">
        <f t="shared" si="110"/>
        <v>1.699717424635008E-3</v>
      </c>
      <c r="BB138" s="92">
        <f t="shared" si="111"/>
        <v>87752061.573501423</v>
      </c>
      <c r="BC138" s="101">
        <f t="shared" si="112"/>
        <v>153125361.57350141</v>
      </c>
      <c r="BD138" s="102"/>
      <c r="BE138" s="76"/>
      <c r="BF138" s="102"/>
      <c r="BG138" s="102"/>
      <c r="BH138" s="102"/>
      <c r="BI138" s="102"/>
      <c r="BJ138" s="102"/>
    </row>
    <row r="139" spans="3:62" s="10" customFormat="1">
      <c r="C139" s="49"/>
      <c r="D139" s="104" t="s">
        <v>267</v>
      </c>
      <c r="E139" s="105" t="s">
        <v>268</v>
      </c>
      <c r="F139" s="52" t="s">
        <v>74</v>
      </c>
      <c r="G139" s="106">
        <v>229554.25289374235</v>
      </c>
      <c r="H139" s="107">
        <v>0</v>
      </c>
      <c r="I139" s="108">
        <v>0</v>
      </c>
      <c r="J139" s="107"/>
      <c r="K139" s="57">
        <f t="shared" si="113"/>
        <v>161.02627987473545</v>
      </c>
      <c r="L139" s="58">
        <f t="shared" si="114"/>
        <v>231.94527356290715</v>
      </c>
      <c r="M139" s="58">
        <f t="shared" si="115"/>
        <v>138.70751908034916</v>
      </c>
      <c r="N139" s="58">
        <f t="shared" si="116"/>
        <v>116.27606530611774</v>
      </c>
      <c r="O139" s="107">
        <f t="shared" si="88"/>
        <v>0</v>
      </c>
      <c r="P139" s="107">
        <f t="shared" si="89"/>
        <v>0</v>
      </c>
      <c r="Q139" s="107">
        <f t="shared" si="90"/>
        <v>0</v>
      </c>
      <c r="R139" s="107">
        <f t="shared" si="91"/>
        <v>0</v>
      </c>
      <c r="S139" s="107">
        <v>1</v>
      </c>
      <c r="T139" s="107">
        <v>1</v>
      </c>
      <c r="U139" s="107">
        <v>0</v>
      </c>
      <c r="V139" s="59">
        <f>SUM(V135:V138)</f>
        <v>435936691.49804431</v>
      </c>
      <c r="W139" s="59">
        <f>SUM(W135:W138)</f>
        <v>260698120.83232421</v>
      </c>
      <c r="X139" s="85">
        <f t="shared" si="94"/>
        <v>0</v>
      </c>
      <c r="Y139" s="109"/>
      <c r="Z139" s="108">
        <f t="shared" si="68"/>
        <v>696634812.33036852</v>
      </c>
      <c r="AA139" s="107"/>
      <c r="AB139" s="110">
        <f t="shared" si="95"/>
        <v>9627095.9849410318</v>
      </c>
      <c r="AC139" s="107">
        <v>35</v>
      </c>
      <c r="AD139" s="62">
        <f t="shared" si="117"/>
        <v>845972.04065796093</v>
      </c>
      <c r="AE139" s="107">
        <f t="shared" si="96"/>
        <v>29609021.423028633</v>
      </c>
      <c r="AF139" s="108">
        <f t="shared" si="97"/>
        <v>39236117.407969669</v>
      </c>
      <c r="AG139" s="107"/>
      <c r="AH139" s="64">
        <f t="shared" si="98"/>
        <v>13.477934378917446</v>
      </c>
      <c r="AI139" s="107">
        <f t="shared" si="99"/>
        <v>37127005.882839352</v>
      </c>
      <c r="AJ139" s="66">
        <f t="shared" si="100"/>
        <v>120.60904549463476</v>
      </c>
      <c r="AK139" s="107">
        <f t="shared" si="101"/>
        <v>0</v>
      </c>
      <c r="AL139" s="108">
        <f t="shared" si="102"/>
        <v>37127005.882839352</v>
      </c>
      <c r="AM139" s="107"/>
      <c r="AN139" s="111">
        <v>0.65175357014689683</v>
      </c>
      <c r="AO139" s="107">
        <f t="shared" si="103"/>
        <v>49769938.232352428</v>
      </c>
      <c r="AP139" s="112"/>
      <c r="AQ139" s="108">
        <f t="shared" si="104"/>
        <v>746404750.56272089</v>
      </c>
      <c r="AS139" s="71">
        <v>340166700</v>
      </c>
      <c r="AT139" s="71">
        <v>424096291.79390997</v>
      </c>
      <c r="AU139" s="71">
        <v>422488122.75044006</v>
      </c>
      <c r="AV139" s="72">
        <f t="shared" si="105"/>
        <v>-3.7919903441442897E-3</v>
      </c>
      <c r="AW139" s="72">
        <f t="shared" si="106"/>
        <v>0.15794701312246209</v>
      </c>
      <c r="AX139" s="72">
        <f t="shared" si="107"/>
        <v>3.6315385350496679E-3</v>
      </c>
      <c r="AY139" s="72">
        <f t="shared" si="108"/>
        <v>6.7997239749315172E-3</v>
      </c>
      <c r="AZ139" s="73">
        <f t="shared" si="109"/>
        <v>2.4693459642664908E-5</v>
      </c>
      <c r="BA139" s="72">
        <f t="shared" si="110"/>
        <v>6.5033833636303781E-3</v>
      </c>
      <c r="BB139" s="74">
        <f t="shared" si="111"/>
        <v>335753042.8823632</v>
      </c>
      <c r="BC139" s="113">
        <f t="shared" si="112"/>
        <v>675919742.8823632</v>
      </c>
      <c r="BD139" s="102"/>
      <c r="BE139" s="76"/>
      <c r="BF139" s="102"/>
      <c r="BG139" s="102"/>
      <c r="BH139" s="102"/>
      <c r="BI139" s="102"/>
      <c r="BJ139" s="102"/>
    </row>
    <row r="140" spans="3:62" s="9" customFormat="1">
      <c r="C140" s="47"/>
      <c r="D140" s="79" t="s">
        <v>269</v>
      </c>
      <c r="E140" s="80" t="s">
        <v>270</v>
      </c>
      <c r="F140" s="81" t="s">
        <v>60</v>
      </c>
      <c r="G140" s="93">
        <v>26497.308732044195</v>
      </c>
      <c r="H140" s="94">
        <v>0.62673701951421479</v>
      </c>
      <c r="I140" s="95">
        <v>16606.844299869357</v>
      </c>
      <c r="J140" s="96"/>
      <c r="K140" s="83">
        <f t="shared" si="113"/>
        <v>161.02627987473545</v>
      </c>
      <c r="L140" s="84">
        <f t="shared" si="114"/>
        <v>231.94527356290715</v>
      </c>
      <c r="M140" s="84">
        <f t="shared" si="115"/>
        <v>138.70751908034916</v>
      </c>
      <c r="N140" s="84">
        <f t="shared" si="116"/>
        <v>116.27606530611774</v>
      </c>
      <c r="O140" s="96">
        <f t="shared" si="88"/>
        <v>32089660.29680302</v>
      </c>
      <c r="P140" s="96">
        <f t="shared" si="89"/>
        <v>46222548.529797643</v>
      </c>
      <c r="Q140" s="96">
        <f t="shared" si="90"/>
        <v>27641930.0710622</v>
      </c>
      <c r="R140" s="96">
        <f t="shared" si="91"/>
        <v>23171742.148081664</v>
      </c>
      <c r="S140" s="96">
        <v>0</v>
      </c>
      <c r="T140" s="96">
        <v>0</v>
      </c>
      <c r="U140" s="96">
        <v>1</v>
      </c>
      <c r="V140" s="85">
        <f t="shared" si="92"/>
        <v>46222548.529797643</v>
      </c>
      <c r="W140" s="85">
        <f t="shared" si="93"/>
        <v>27641930.0710622</v>
      </c>
      <c r="X140" s="85">
        <f t="shared" si="94"/>
        <v>0</v>
      </c>
      <c r="Y140" s="97"/>
      <c r="Z140" s="95">
        <f t="shared" si="68"/>
        <v>55261402.444884695</v>
      </c>
      <c r="AA140" s="96"/>
      <c r="AB140" s="98">
        <f t="shared" si="95"/>
        <v>9627095.9849410318</v>
      </c>
      <c r="AC140" s="96">
        <v>19</v>
      </c>
      <c r="AD140" s="41">
        <f t="shared" si="117"/>
        <v>845972.04065796093</v>
      </c>
      <c r="AE140" s="96">
        <f t="shared" si="96"/>
        <v>16073468.772501258</v>
      </c>
      <c r="AF140" s="95">
        <f t="shared" si="97"/>
        <v>25700564.757442288</v>
      </c>
      <c r="AG140" s="96"/>
      <c r="AH140" s="86">
        <f t="shared" si="98"/>
        <v>13.477934378917446</v>
      </c>
      <c r="AI140" s="96">
        <f t="shared" si="99"/>
        <v>0</v>
      </c>
      <c r="AJ140" s="88">
        <f t="shared" si="100"/>
        <v>120.60904549463476</v>
      </c>
      <c r="AK140" s="96">
        <f t="shared" si="101"/>
        <v>38349781.372182012</v>
      </c>
      <c r="AL140" s="95">
        <f t="shared" si="102"/>
        <v>38349781.372182012</v>
      </c>
      <c r="AM140" s="96"/>
      <c r="AN140" s="99">
        <v>0.44048305509189367</v>
      </c>
      <c r="AO140" s="96">
        <f t="shared" si="103"/>
        <v>28213092.142870158</v>
      </c>
      <c r="AP140" s="100"/>
      <c r="AQ140" s="95">
        <f t="shared" si="104"/>
        <v>83474494.587754846</v>
      </c>
      <c r="AS140" s="89">
        <v>37995300</v>
      </c>
      <c r="AT140" s="89">
        <v>46515992.210619494</v>
      </c>
      <c r="AU140" s="89">
        <v>56591771.89992857</v>
      </c>
      <c r="AV140" s="90">
        <f t="shared" si="105"/>
        <v>0.21660893835580267</v>
      </c>
      <c r="AW140" s="90">
        <f t="shared" si="106"/>
        <v>0.37834794182240905</v>
      </c>
      <c r="AX140" s="90">
        <f t="shared" si="107"/>
        <v>8.6990257252886911E-3</v>
      </c>
      <c r="AY140" s="90">
        <f t="shared" si="108"/>
        <v>9.1081478377820079E-4</v>
      </c>
      <c r="AZ140" s="91">
        <f t="shared" si="109"/>
        <v>7.9232012350598252E-6</v>
      </c>
      <c r="BA140" s="90">
        <f t="shared" si="110"/>
        <v>2.0866908017115292E-3</v>
      </c>
      <c r="BB140" s="92">
        <f t="shared" si="111"/>
        <v>107730506.88467816</v>
      </c>
      <c r="BC140" s="101">
        <f t="shared" si="112"/>
        <v>145725806.88467816</v>
      </c>
      <c r="BD140" s="103"/>
      <c r="BE140" s="76"/>
      <c r="BF140" s="103"/>
      <c r="BG140" s="103"/>
      <c r="BH140" s="103"/>
      <c r="BI140" s="103"/>
      <c r="BJ140" s="103"/>
    </row>
    <row r="141" spans="3:62" s="9" customFormat="1">
      <c r="C141" s="47"/>
      <c r="D141" s="79" t="s">
        <v>271</v>
      </c>
      <c r="E141" s="80" t="s">
        <v>580</v>
      </c>
      <c r="F141" s="81" t="s">
        <v>60</v>
      </c>
      <c r="G141" s="93">
        <v>26020.790556211148</v>
      </c>
      <c r="H141" s="94">
        <v>0.76205147869658785</v>
      </c>
      <c r="I141" s="95">
        <v>19829.181920214913</v>
      </c>
      <c r="J141" s="96"/>
      <c r="K141" s="83">
        <f t="shared" si="113"/>
        <v>161.02627987473545</v>
      </c>
      <c r="L141" s="84">
        <f t="shared" si="114"/>
        <v>231.94527356290715</v>
      </c>
      <c r="M141" s="84">
        <f t="shared" si="115"/>
        <v>138.70751908034916</v>
      </c>
      <c r="N141" s="84">
        <f t="shared" si="116"/>
        <v>116.27606530611774</v>
      </c>
      <c r="O141" s="96">
        <f t="shared" si="88"/>
        <v>38316232.770858847</v>
      </c>
      <c r="P141" s="96">
        <f t="shared" si="89"/>
        <v>55191420.300154805</v>
      </c>
      <c r="Q141" s="96">
        <f t="shared" si="90"/>
        <v>33005479.554551095</v>
      </c>
      <c r="R141" s="96">
        <f t="shared" si="91"/>
        <v>27667911.023061581</v>
      </c>
      <c r="S141" s="96">
        <v>0</v>
      </c>
      <c r="T141" s="96">
        <v>0</v>
      </c>
      <c r="U141" s="96">
        <v>1</v>
      </c>
      <c r="V141" s="85">
        <f t="shared" si="92"/>
        <v>55191420.300154805</v>
      </c>
      <c r="W141" s="85">
        <f t="shared" si="93"/>
        <v>33005479.554551095</v>
      </c>
      <c r="X141" s="85">
        <f t="shared" si="94"/>
        <v>0</v>
      </c>
      <c r="Y141" s="97"/>
      <c r="Z141" s="95">
        <f t="shared" ref="Z141:Z204" si="118">IF(F141="C",V141+W141+X141,O141+P141+Q141+R141-V141-W141-X141)</f>
        <v>65984143.793920428</v>
      </c>
      <c r="AA141" s="96"/>
      <c r="AB141" s="98">
        <f t="shared" si="95"/>
        <v>9627095.9849410318</v>
      </c>
      <c r="AC141" s="96">
        <v>27</v>
      </c>
      <c r="AD141" s="41">
        <f t="shared" si="117"/>
        <v>845972.04065796093</v>
      </c>
      <c r="AE141" s="96">
        <f t="shared" si="96"/>
        <v>22841245.097764947</v>
      </c>
      <c r="AF141" s="95">
        <f t="shared" si="97"/>
        <v>32468341.082705978</v>
      </c>
      <c r="AG141" s="96"/>
      <c r="AH141" s="86">
        <f t="shared" si="98"/>
        <v>13.477934378917446</v>
      </c>
      <c r="AI141" s="96">
        <f t="shared" si="99"/>
        <v>0</v>
      </c>
      <c r="AJ141" s="88">
        <f t="shared" si="100"/>
        <v>120.60904549463476</v>
      </c>
      <c r="AK141" s="96">
        <f t="shared" si="101"/>
        <v>37660112.544005193</v>
      </c>
      <c r="AL141" s="95">
        <f t="shared" si="102"/>
        <v>37660112.544005193</v>
      </c>
      <c r="AM141" s="96"/>
      <c r="AN141" s="99">
        <v>1</v>
      </c>
      <c r="AO141" s="96">
        <f t="shared" si="103"/>
        <v>70128453.626711175</v>
      </c>
      <c r="AP141" s="100"/>
      <c r="AQ141" s="95">
        <f t="shared" si="104"/>
        <v>136112597.42063159</v>
      </c>
      <c r="AS141" s="89">
        <v>87189300</v>
      </c>
      <c r="AT141" s="89">
        <v>108658644.04189518</v>
      </c>
      <c r="AU141" s="89">
        <v>101932912.24261528</v>
      </c>
      <c r="AV141" s="90">
        <f t="shared" si="105"/>
        <v>-6.1897807197802676E-2</v>
      </c>
      <c r="AW141" s="90">
        <f t="shared" si="106"/>
        <v>9.9841196268803709E-2</v>
      </c>
      <c r="AX141" s="90">
        <f t="shared" si="107"/>
        <v>2.2955619385755556E-3</v>
      </c>
      <c r="AY141" s="90">
        <f t="shared" si="108"/>
        <v>1.6405565739894626E-3</v>
      </c>
      <c r="AZ141" s="91">
        <f t="shared" si="109"/>
        <v>3.7659992293301227E-6</v>
      </c>
      <c r="BA141" s="90">
        <f t="shared" si="110"/>
        <v>9.9183091757438363E-4</v>
      </c>
      <c r="BB141" s="92">
        <f t="shared" si="111"/>
        <v>51205692.480430618</v>
      </c>
      <c r="BC141" s="101">
        <f t="shared" si="112"/>
        <v>138394992.4804306</v>
      </c>
      <c r="BD141" s="103"/>
      <c r="BE141" s="76"/>
      <c r="BF141" s="103"/>
      <c r="BG141" s="103"/>
      <c r="BH141" s="103"/>
      <c r="BI141" s="103"/>
      <c r="BJ141" s="103"/>
    </row>
    <row r="142" spans="3:62" s="9" customFormat="1">
      <c r="C142" s="47"/>
      <c r="D142" s="79" t="s">
        <v>272</v>
      </c>
      <c r="E142" s="80" t="s">
        <v>581</v>
      </c>
      <c r="F142" s="81" t="s">
        <v>60</v>
      </c>
      <c r="G142" s="93">
        <v>48232.640440212548</v>
      </c>
      <c r="H142" s="94">
        <v>0.79144990883783917</v>
      </c>
      <c r="I142" s="95">
        <v>38173.718879414497</v>
      </c>
      <c r="J142" s="96"/>
      <c r="K142" s="83">
        <f t="shared" si="113"/>
        <v>161.02627987473545</v>
      </c>
      <c r="L142" s="84">
        <f t="shared" si="114"/>
        <v>231.94527356290715</v>
      </c>
      <c r="M142" s="84">
        <f t="shared" si="115"/>
        <v>138.70751908034916</v>
      </c>
      <c r="N142" s="84">
        <f t="shared" si="116"/>
        <v>116.27606530611774</v>
      </c>
      <c r="O142" s="96">
        <f t="shared" si="88"/>
        <v>73763663.281632856</v>
      </c>
      <c r="P142" s="96">
        <f t="shared" si="89"/>
        <v>106250564.02079169</v>
      </c>
      <c r="Q142" s="96">
        <f t="shared" si="90"/>
        <v>63539782.078011252</v>
      </c>
      <c r="R142" s="96">
        <f t="shared" si="91"/>
        <v>53264277.952802159</v>
      </c>
      <c r="S142" s="96">
        <v>0</v>
      </c>
      <c r="T142" s="96">
        <v>0</v>
      </c>
      <c r="U142" s="96">
        <v>1</v>
      </c>
      <c r="V142" s="85">
        <f t="shared" si="92"/>
        <v>106250564.02079169</v>
      </c>
      <c r="W142" s="85">
        <f t="shared" si="93"/>
        <v>63539782.078011252</v>
      </c>
      <c r="X142" s="85">
        <f t="shared" si="94"/>
        <v>0</v>
      </c>
      <c r="Y142" s="97"/>
      <c r="Z142" s="95">
        <f t="shared" si="118"/>
        <v>127027941.23443499</v>
      </c>
      <c r="AA142" s="96"/>
      <c r="AB142" s="98">
        <f t="shared" si="95"/>
        <v>9627095.9849410318</v>
      </c>
      <c r="AC142" s="96">
        <v>43</v>
      </c>
      <c r="AD142" s="41">
        <f t="shared" si="117"/>
        <v>845972.04065796093</v>
      </c>
      <c r="AE142" s="96">
        <f t="shared" si="96"/>
        <v>36376797.748292319</v>
      </c>
      <c r="AF142" s="95">
        <f t="shared" si="97"/>
        <v>46003893.733233348</v>
      </c>
      <c r="AG142" s="96"/>
      <c r="AH142" s="86">
        <f t="shared" si="98"/>
        <v>13.477934378917446</v>
      </c>
      <c r="AI142" s="96">
        <f t="shared" si="99"/>
        <v>0</v>
      </c>
      <c r="AJ142" s="88">
        <f t="shared" si="100"/>
        <v>120.60904549463476</v>
      </c>
      <c r="AK142" s="96">
        <f t="shared" si="101"/>
        <v>69807512.702159464</v>
      </c>
      <c r="AL142" s="95">
        <f t="shared" si="102"/>
        <v>69807512.702159464</v>
      </c>
      <c r="AM142" s="96"/>
      <c r="AN142" s="99">
        <v>1</v>
      </c>
      <c r="AO142" s="96">
        <f t="shared" si="103"/>
        <v>115811406.43539281</v>
      </c>
      <c r="AP142" s="100"/>
      <c r="AQ142" s="95">
        <f t="shared" si="104"/>
        <v>242839347.66982782</v>
      </c>
      <c r="AS142" s="89">
        <v>148034700</v>
      </c>
      <c r="AT142" s="89">
        <v>185689969.09842202</v>
      </c>
      <c r="AU142" s="89">
        <v>175594021.10058218</v>
      </c>
      <c r="AV142" s="90">
        <f t="shared" si="105"/>
        <v>-5.4369915870300142E-2</v>
      </c>
      <c r="AW142" s="90">
        <f t="shared" si="106"/>
        <v>0.10736908759630624</v>
      </c>
      <c r="AX142" s="90">
        <f t="shared" si="107"/>
        <v>2.4686442077685514E-3</v>
      </c>
      <c r="AY142" s="90">
        <f t="shared" si="108"/>
        <v>2.8260933523036316E-3</v>
      </c>
      <c r="AZ142" s="91">
        <f t="shared" si="109"/>
        <v>6.9766189847775683E-6</v>
      </c>
      <c r="BA142" s="90">
        <f t="shared" si="110"/>
        <v>1.8373945367136011E-3</v>
      </c>
      <c r="BB142" s="92">
        <f t="shared" si="111"/>
        <v>94859978.59622471</v>
      </c>
      <c r="BC142" s="101">
        <f t="shared" si="112"/>
        <v>242894678.59622473</v>
      </c>
      <c r="BD142" s="103"/>
      <c r="BE142" s="76"/>
      <c r="BF142" s="103"/>
      <c r="BG142" s="103"/>
      <c r="BH142" s="103"/>
      <c r="BI142" s="103"/>
      <c r="BJ142" s="103"/>
    </row>
    <row r="143" spans="3:62" s="9" customFormat="1">
      <c r="C143" s="47"/>
      <c r="D143" s="79" t="s">
        <v>273</v>
      </c>
      <c r="E143" s="80" t="s">
        <v>542</v>
      </c>
      <c r="F143" s="81" t="s">
        <v>60</v>
      </c>
      <c r="G143" s="93">
        <v>31718.832279878974</v>
      </c>
      <c r="H143" s="94">
        <v>0.75078173780558455</v>
      </c>
      <c r="I143" s="95">
        <v>23813.920020251408</v>
      </c>
      <c r="J143" s="96"/>
      <c r="K143" s="83">
        <f t="shared" si="113"/>
        <v>161.02627987473545</v>
      </c>
      <c r="L143" s="84">
        <f t="shared" si="114"/>
        <v>231.94527356290715</v>
      </c>
      <c r="M143" s="84">
        <f t="shared" si="115"/>
        <v>138.70751908034916</v>
      </c>
      <c r="N143" s="84">
        <f t="shared" si="116"/>
        <v>116.27606530611774</v>
      </c>
      <c r="O143" s="96">
        <f t="shared" si="88"/>
        <v>46016003.401146829</v>
      </c>
      <c r="P143" s="96">
        <f t="shared" si="89"/>
        <v>66282314.324428856</v>
      </c>
      <c r="Q143" s="96">
        <f t="shared" si="90"/>
        <v>39638037.187043168</v>
      </c>
      <c r="R143" s="96">
        <f t="shared" si="91"/>
        <v>33227867.033633009</v>
      </c>
      <c r="S143" s="96">
        <v>0</v>
      </c>
      <c r="T143" s="96">
        <v>0</v>
      </c>
      <c r="U143" s="96">
        <v>1</v>
      </c>
      <c r="V143" s="85">
        <f t="shared" si="92"/>
        <v>66282314.324428856</v>
      </c>
      <c r="W143" s="85">
        <f t="shared" si="93"/>
        <v>39638037.187043168</v>
      </c>
      <c r="X143" s="85">
        <f t="shared" si="94"/>
        <v>0</v>
      </c>
      <c r="Y143" s="97"/>
      <c r="Z143" s="95">
        <f t="shared" si="118"/>
        <v>79243870.434779853</v>
      </c>
      <c r="AA143" s="96"/>
      <c r="AB143" s="98">
        <f t="shared" si="95"/>
        <v>9627095.9849410318</v>
      </c>
      <c r="AC143" s="96">
        <v>29</v>
      </c>
      <c r="AD143" s="41">
        <f t="shared" si="117"/>
        <v>845972.04065796093</v>
      </c>
      <c r="AE143" s="96">
        <f t="shared" si="96"/>
        <v>24533189.179080866</v>
      </c>
      <c r="AF143" s="95">
        <f t="shared" si="97"/>
        <v>34160285.164021894</v>
      </c>
      <c r="AG143" s="96"/>
      <c r="AH143" s="86">
        <f t="shared" si="98"/>
        <v>13.477934378917446</v>
      </c>
      <c r="AI143" s="96">
        <f t="shared" si="99"/>
        <v>0</v>
      </c>
      <c r="AJ143" s="88">
        <f t="shared" si="100"/>
        <v>120.60904549463476</v>
      </c>
      <c r="AK143" s="96">
        <f t="shared" si="101"/>
        <v>45906937.025767356</v>
      </c>
      <c r="AL143" s="95">
        <f t="shared" si="102"/>
        <v>45906937.025767356</v>
      </c>
      <c r="AM143" s="96"/>
      <c r="AN143" s="99">
        <v>0.9957452078301855</v>
      </c>
      <c r="AO143" s="96">
        <f t="shared" si="103"/>
        <v>79726552.799757332</v>
      </c>
      <c r="AP143" s="100"/>
      <c r="AQ143" s="95">
        <f t="shared" si="104"/>
        <v>158970423.23453718</v>
      </c>
      <c r="AS143" s="89">
        <v>88007400.000000015</v>
      </c>
      <c r="AT143" s="89">
        <v>109438748.05361292</v>
      </c>
      <c r="AU143" s="89">
        <v>116343547.77038136</v>
      </c>
      <c r="AV143" s="90">
        <f t="shared" si="105"/>
        <v>6.3092824429843195E-2</v>
      </c>
      <c r="AW143" s="90">
        <f t="shared" si="106"/>
        <v>0.22483182789644957</v>
      </c>
      <c r="AX143" s="90">
        <f t="shared" si="107"/>
        <v>5.1693630083309043E-3</v>
      </c>
      <c r="AY143" s="90">
        <f t="shared" si="108"/>
        <v>1.872488168312723E-3</v>
      </c>
      <c r="AZ143" s="91">
        <f t="shared" si="109"/>
        <v>9.6795710708130829E-6</v>
      </c>
      <c r="BA143" s="90">
        <f t="shared" si="110"/>
        <v>2.5492564581853852E-3</v>
      </c>
      <c r="BB143" s="92">
        <f t="shared" si="111"/>
        <v>131611588.16346622</v>
      </c>
      <c r="BC143" s="101">
        <f t="shared" si="112"/>
        <v>219618988.16346622</v>
      </c>
      <c r="BD143" s="103"/>
      <c r="BE143" s="76"/>
      <c r="BF143" s="103"/>
      <c r="BG143" s="103"/>
      <c r="BH143" s="103"/>
      <c r="BI143" s="103"/>
      <c r="BJ143" s="103"/>
    </row>
    <row r="144" spans="3:62" s="10" customFormat="1">
      <c r="C144" s="49"/>
      <c r="D144" s="104" t="s">
        <v>274</v>
      </c>
      <c r="E144" s="105" t="s">
        <v>275</v>
      </c>
      <c r="F144" s="52" t="s">
        <v>74</v>
      </c>
      <c r="G144" s="106">
        <v>132469.57200834685</v>
      </c>
      <c r="H144" s="107">
        <v>0</v>
      </c>
      <c r="I144" s="108">
        <v>0</v>
      </c>
      <c r="J144" s="107"/>
      <c r="K144" s="57">
        <f t="shared" si="113"/>
        <v>161.02627987473545</v>
      </c>
      <c r="L144" s="58">
        <f t="shared" si="114"/>
        <v>231.94527356290715</v>
      </c>
      <c r="M144" s="58">
        <f t="shared" si="115"/>
        <v>138.70751908034916</v>
      </c>
      <c r="N144" s="58">
        <f t="shared" si="116"/>
        <v>116.27606530611774</v>
      </c>
      <c r="O144" s="107">
        <f t="shared" si="88"/>
        <v>0</v>
      </c>
      <c r="P144" s="107">
        <f t="shared" si="89"/>
        <v>0</v>
      </c>
      <c r="Q144" s="107">
        <f t="shared" si="90"/>
        <v>0</v>
      </c>
      <c r="R144" s="107">
        <f t="shared" si="91"/>
        <v>0</v>
      </c>
      <c r="S144" s="107">
        <v>1</v>
      </c>
      <c r="T144" s="107">
        <v>1</v>
      </c>
      <c r="U144" s="107">
        <v>0</v>
      </c>
      <c r="V144" s="59">
        <f>SUM(V140:V143)</f>
        <v>273946847.17517298</v>
      </c>
      <c r="W144" s="59">
        <f>SUM(W140:W143)</f>
        <v>163825228.89066771</v>
      </c>
      <c r="X144" s="85">
        <f t="shared" si="94"/>
        <v>0</v>
      </c>
      <c r="Y144" s="109"/>
      <c r="Z144" s="108">
        <f t="shared" si="118"/>
        <v>437772076.06584072</v>
      </c>
      <c r="AA144" s="107"/>
      <c r="AB144" s="110">
        <f t="shared" si="95"/>
        <v>9627095.9849410318</v>
      </c>
      <c r="AC144" s="107">
        <v>29</v>
      </c>
      <c r="AD144" s="62">
        <f t="shared" si="117"/>
        <v>845972.04065796093</v>
      </c>
      <c r="AE144" s="107">
        <f t="shared" si="96"/>
        <v>24533189.179080866</v>
      </c>
      <c r="AF144" s="108">
        <f t="shared" si="97"/>
        <v>34160285.164021894</v>
      </c>
      <c r="AG144" s="107"/>
      <c r="AH144" s="64">
        <f t="shared" si="98"/>
        <v>13.477934378917446</v>
      </c>
      <c r="AI144" s="107">
        <f t="shared" si="99"/>
        <v>21424994.384781338</v>
      </c>
      <c r="AJ144" s="66">
        <f t="shared" si="100"/>
        <v>120.60904549463476</v>
      </c>
      <c r="AK144" s="107">
        <f t="shared" si="101"/>
        <v>0</v>
      </c>
      <c r="AL144" s="108">
        <f t="shared" si="102"/>
        <v>21424994.384781338</v>
      </c>
      <c r="AM144" s="107"/>
      <c r="AN144" s="111">
        <v>0.82510168741425172</v>
      </c>
      <c r="AO144" s="107">
        <f t="shared" si="103"/>
        <v>45863507.951110445</v>
      </c>
      <c r="AP144" s="112"/>
      <c r="AQ144" s="108">
        <f t="shared" si="104"/>
        <v>483635584.01695114</v>
      </c>
      <c r="AS144" s="71">
        <v>250028100</v>
      </c>
      <c r="AT144" s="71">
        <v>306210913.56403291</v>
      </c>
      <c r="AU144" s="71">
        <v>300221094.74048972</v>
      </c>
      <c r="AV144" s="72">
        <f t="shared" si="105"/>
        <v>-1.9561088642553029E-2</v>
      </c>
      <c r="AW144" s="72">
        <f t="shared" si="106"/>
        <v>0.14217791482405334</v>
      </c>
      <c r="AX144" s="72">
        <f t="shared" si="107"/>
        <v>3.2689733494120198E-3</v>
      </c>
      <c r="AY144" s="72">
        <f t="shared" si="108"/>
        <v>4.8319005097640184E-3</v>
      </c>
      <c r="AZ144" s="73">
        <f t="shared" si="109"/>
        <v>1.5795353993428931E-5</v>
      </c>
      <c r="BA144" s="72">
        <f t="shared" si="110"/>
        <v>4.1599372412780521E-3</v>
      </c>
      <c r="BB144" s="74">
        <f t="shared" si="111"/>
        <v>214766915.75184709</v>
      </c>
      <c r="BC144" s="113">
        <f t="shared" si="112"/>
        <v>464795015.75184709</v>
      </c>
      <c r="BD144" s="102"/>
      <c r="BE144" s="76"/>
      <c r="BF144" s="102"/>
      <c r="BG144" s="102"/>
      <c r="BH144" s="102"/>
      <c r="BI144" s="102"/>
      <c r="BJ144" s="102"/>
    </row>
    <row r="145" spans="3:62" s="9" customFormat="1">
      <c r="C145" s="47"/>
      <c r="D145" s="79"/>
      <c r="E145" s="80"/>
      <c r="F145" s="81"/>
      <c r="G145" s="93"/>
      <c r="H145" s="93"/>
      <c r="I145" s="95"/>
      <c r="J145" s="96"/>
      <c r="K145" s="83"/>
      <c r="L145" s="84"/>
      <c r="M145" s="84"/>
      <c r="N145" s="84"/>
      <c r="O145" s="96"/>
      <c r="P145" s="96"/>
      <c r="Q145" s="96"/>
      <c r="R145" s="96"/>
      <c r="S145" s="96"/>
      <c r="T145" s="96"/>
      <c r="U145" s="96"/>
      <c r="V145" s="85"/>
      <c r="W145" s="85"/>
      <c r="X145" s="85"/>
      <c r="Y145" s="97"/>
      <c r="Z145" s="95"/>
      <c r="AA145" s="96"/>
      <c r="AB145" s="98"/>
      <c r="AC145" s="96"/>
      <c r="AD145" s="41"/>
      <c r="AE145" s="96"/>
      <c r="AF145" s="95"/>
      <c r="AG145" s="96"/>
      <c r="AH145" s="86"/>
      <c r="AI145" s="96"/>
      <c r="AJ145" s="88"/>
      <c r="AK145" s="96"/>
      <c r="AL145" s="95"/>
      <c r="AM145" s="96"/>
      <c r="AN145" s="99"/>
      <c r="AO145" s="96"/>
      <c r="AP145" s="100"/>
      <c r="AQ145" s="95"/>
      <c r="AS145" s="89"/>
      <c r="AT145" s="89"/>
      <c r="AU145" s="89"/>
      <c r="AV145" s="90"/>
      <c r="AW145" s="90"/>
      <c r="AX145" s="90"/>
      <c r="AY145" s="90"/>
      <c r="AZ145" s="91"/>
      <c r="BA145" s="90"/>
      <c r="BB145" s="92"/>
      <c r="BC145" s="101"/>
      <c r="BD145" s="103"/>
      <c r="BE145" s="76"/>
      <c r="BF145" s="103"/>
      <c r="BG145" s="103"/>
      <c r="BH145" s="103"/>
      <c r="BI145" s="103"/>
      <c r="BJ145" s="103"/>
    </row>
    <row r="146" spans="3:62" s="9" customFormat="1">
      <c r="C146" s="47"/>
      <c r="D146" s="104" t="s">
        <v>276</v>
      </c>
      <c r="E146" s="80"/>
      <c r="F146" s="81"/>
      <c r="G146" s="93"/>
      <c r="H146" s="93"/>
      <c r="I146" s="95"/>
      <c r="J146" s="96"/>
      <c r="K146" s="83"/>
      <c r="L146" s="84"/>
      <c r="M146" s="84"/>
      <c r="N146" s="84"/>
      <c r="O146" s="96"/>
      <c r="P146" s="96"/>
      <c r="Q146" s="96"/>
      <c r="R146" s="96"/>
      <c r="S146" s="96"/>
      <c r="T146" s="96"/>
      <c r="U146" s="96"/>
      <c r="V146" s="85"/>
      <c r="W146" s="85"/>
      <c r="X146" s="85"/>
      <c r="Y146" s="97"/>
      <c r="Z146" s="95"/>
      <c r="AA146" s="96"/>
      <c r="AB146" s="98"/>
      <c r="AC146" s="96"/>
      <c r="AD146" s="41"/>
      <c r="AE146" s="96"/>
      <c r="AF146" s="95"/>
      <c r="AG146" s="96"/>
      <c r="AH146" s="86"/>
      <c r="AI146" s="96"/>
      <c r="AJ146" s="88"/>
      <c r="AK146" s="96"/>
      <c r="AL146" s="95"/>
      <c r="AM146" s="96"/>
      <c r="AN146" s="99"/>
      <c r="AO146" s="96"/>
      <c r="AP146" s="100"/>
      <c r="AQ146" s="95"/>
      <c r="AS146" s="89"/>
      <c r="AT146" s="89"/>
      <c r="AU146" s="89"/>
      <c r="AV146" s="90"/>
      <c r="AW146" s="90"/>
      <c r="AX146" s="90"/>
      <c r="AY146" s="90"/>
      <c r="AZ146" s="91"/>
      <c r="BA146" s="90"/>
      <c r="BB146" s="92"/>
      <c r="BC146" s="101"/>
      <c r="BD146" s="103"/>
      <c r="BE146" s="76"/>
      <c r="BF146" s="103"/>
      <c r="BG146" s="103"/>
      <c r="BH146" s="103"/>
      <c r="BI146" s="103"/>
      <c r="BJ146" s="103"/>
    </row>
    <row r="147" spans="3:62" s="9" customFormat="1">
      <c r="C147" s="47"/>
      <c r="D147" s="79"/>
      <c r="E147" s="80"/>
      <c r="F147" s="81"/>
      <c r="G147" s="93"/>
      <c r="H147" s="93"/>
      <c r="I147" s="95"/>
      <c r="J147" s="96"/>
      <c r="K147" s="83"/>
      <c r="L147" s="84"/>
      <c r="M147" s="84"/>
      <c r="N147" s="84"/>
      <c r="O147" s="96"/>
      <c r="P147" s="96"/>
      <c r="Q147" s="96"/>
      <c r="R147" s="96"/>
      <c r="S147" s="96"/>
      <c r="T147" s="96"/>
      <c r="U147" s="96"/>
      <c r="V147" s="85"/>
      <c r="W147" s="85"/>
      <c r="X147" s="85"/>
      <c r="Y147" s="97"/>
      <c r="Z147" s="95"/>
      <c r="AA147" s="96"/>
      <c r="AB147" s="98"/>
      <c r="AC147" s="96"/>
      <c r="AD147" s="41"/>
      <c r="AE147" s="96"/>
      <c r="AF147" s="95"/>
      <c r="AG147" s="96"/>
      <c r="AH147" s="86"/>
      <c r="AI147" s="96"/>
      <c r="AJ147" s="88"/>
      <c r="AK147" s="96"/>
      <c r="AL147" s="95"/>
      <c r="AM147" s="96"/>
      <c r="AN147" s="99"/>
      <c r="AO147" s="96"/>
      <c r="AP147" s="100"/>
      <c r="AQ147" s="95"/>
      <c r="AS147" s="89"/>
      <c r="AT147" s="89"/>
      <c r="AU147" s="89"/>
      <c r="AV147" s="90"/>
      <c r="AW147" s="90"/>
      <c r="AX147" s="90"/>
      <c r="AY147" s="90"/>
      <c r="AZ147" s="91"/>
      <c r="BA147" s="90"/>
      <c r="BB147" s="92"/>
      <c r="BC147" s="101"/>
      <c r="BD147" s="103"/>
      <c r="BE147" s="76"/>
      <c r="BF147" s="103"/>
      <c r="BG147" s="103"/>
      <c r="BH147" s="103"/>
      <c r="BI147" s="103"/>
      <c r="BJ147" s="103"/>
    </row>
    <row r="148" spans="3:62" s="9" customFormat="1">
      <c r="C148" s="47"/>
      <c r="D148" s="79" t="s">
        <v>277</v>
      </c>
      <c r="E148" s="80" t="s">
        <v>278</v>
      </c>
      <c r="F148" s="81" t="s">
        <v>60</v>
      </c>
      <c r="G148" s="93">
        <v>77131.728757076417</v>
      </c>
      <c r="H148" s="94">
        <v>0.77466466583553961</v>
      </c>
      <c r="I148" s="95">
        <v>59751.224882918083</v>
      </c>
      <c r="J148" s="96"/>
      <c r="K148" s="83">
        <f t="shared" si="113"/>
        <v>161.02627987473545</v>
      </c>
      <c r="L148" s="84">
        <f t="shared" si="114"/>
        <v>231.94527356290715</v>
      </c>
      <c r="M148" s="84">
        <f t="shared" si="115"/>
        <v>138.70751908034916</v>
      </c>
      <c r="N148" s="84">
        <f t="shared" si="116"/>
        <v>116.27606530611774</v>
      </c>
      <c r="O148" s="96">
        <f t="shared" ref="O148:O174" si="119">I148*K148*12</f>
        <v>115458209.53026029</v>
      </c>
      <c r="P148" s="96">
        <f t="shared" ref="P148:P174" si="120">I148*L148*12</f>
        <v>166308170.41424662</v>
      </c>
      <c r="Q148" s="96">
        <f t="shared" ref="Q148:Q174" si="121">I148*M148*12</f>
        <v>99455329.986259133</v>
      </c>
      <c r="R148" s="96">
        <f t="shared" ref="R148:R174" si="122">I148*N148*12</f>
        <v>83371647.919280529</v>
      </c>
      <c r="S148" s="96">
        <v>0</v>
      </c>
      <c r="T148" s="96">
        <v>0</v>
      </c>
      <c r="U148" s="96">
        <v>1</v>
      </c>
      <c r="V148" s="85">
        <f t="shared" ref="V148:V173" si="123">IF(S148=1,0,P148)</f>
        <v>166308170.41424662</v>
      </c>
      <c r="W148" s="85">
        <f t="shared" ref="W148:W173" si="124">IF(T148=1,0,Q148)</f>
        <v>99455329.986259133</v>
      </c>
      <c r="X148" s="85">
        <f t="shared" ref="X148:X174" si="125">IF(U148=1,0,R148)</f>
        <v>0</v>
      </c>
      <c r="Y148" s="97"/>
      <c r="Z148" s="95">
        <f t="shared" si="118"/>
        <v>198829857.44954076</v>
      </c>
      <c r="AA148" s="96"/>
      <c r="AB148" s="98">
        <f t="shared" ref="AB148:AB174" si="126">$AB$5</f>
        <v>9627095.9849410318</v>
      </c>
      <c r="AC148" s="96">
        <v>62</v>
      </c>
      <c r="AD148" s="41">
        <f t="shared" si="117"/>
        <v>845972.04065796093</v>
      </c>
      <c r="AE148" s="96">
        <f t="shared" ref="AE148:AE174" si="127">AC148*AD148</f>
        <v>52450266.52079358</v>
      </c>
      <c r="AF148" s="95">
        <f t="shared" ref="AF148:AF174" si="128">AE148+AB148</f>
        <v>62077362.505734608</v>
      </c>
      <c r="AG148" s="96"/>
      <c r="AH148" s="86">
        <f t="shared" ref="AH148:AH174" si="129">$AH$5</f>
        <v>13.477934378917446</v>
      </c>
      <c r="AI148" s="96">
        <f t="shared" ref="AI148:AI174" si="130">IF(F148="B",0,G148*AH148*12)</f>
        <v>0</v>
      </c>
      <c r="AJ148" s="88">
        <f t="shared" ref="AJ148:AJ174" si="131">$AJ$5</f>
        <v>120.60904549463476</v>
      </c>
      <c r="AK148" s="96">
        <f t="shared" ref="AK148:AK174" si="132">IF(F148="C",0,G148*AJ148*12)</f>
        <v>111633410.19290468</v>
      </c>
      <c r="AL148" s="95">
        <f t="shared" ref="AL148:AL174" si="133">IF(F148="A",AI148+AK148,IF(F148="B",AK148,AI148))</f>
        <v>111633410.19290468</v>
      </c>
      <c r="AM148" s="96"/>
      <c r="AN148" s="99">
        <v>1</v>
      </c>
      <c r="AO148" s="96">
        <f t="shared" ref="AO148:AO174" si="134">(AF148+AL148)*AN148</f>
        <v>173710772.69863927</v>
      </c>
      <c r="AP148" s="100"/>
      <c r="AQ148" s="95">
        <f t="shared" ref="AQ148:AQ174" si="135">Z148+AO148</f>
        <v>372540630.14818001</v>
      </c>
      <c r="AS148" s="89">
        <v>211158900</v>
      </c>
      <c r="AT148" s="89">
        <v>264644076.63840201</v>
      </c>
      <c r="AU148" s="89">
        <v>267223377.0766179</v>
      </c>
      <c r="AV148" s="90">
        <f t="shared" ref="AV148:AV174" si="136">(AU148-AT148)/AT148</f>
        <v>9.7462995241723235E-3</v>
      </c>
      <c r="AW148" s="90">
        <f t="shared" ref="AW148:AW174" si="137">AV148+($AV$28*-1)</f>
        <v>0.17148530299077872</v>
      </c>
      <c r="AX148" s="90">
        <f t="shared" ref="AX148:AX174" si="138">AW148/$AW$290</f>
        <v>3.9428126793561828E-3</v>
      </c>
      <c r="AY148" s="90">
        <f t="shared" ref="AY148:AY174" si="139">AU148/$AU$290</f>
        <v>4.3008196110718979E-3</v>
      </c>
      <c r="AZ148" s="91">
        <f t="shared" ref="AZ148:AZ174" si="140">AX148*AY148</f>
        <v>1.6957326094158007E-5</v>
      </c>
      <c r="BA148" s="90">
        <f t="shared" ref="BA148:BA174" si="141">AZ148/$AZ$290</f>
        <v>4.4659595701957745E-3</v>
      </c>
      <c r="BB148" s="92">
        <f t="shared" ref="BB148:BB174" si="142">($AQ$290-$AS$290)*BA148</f>
        <v>230566065.57571906</v>
      </c>
      <c r="BC148" s="101">
        <f t="shared" ref="BC148:BC174" si="143">AS148+BB148</f>
        <v>441724965.57571906</v>
      </c>
      <c r="BD148" s="103"/>
      <c r="BE148" s="76"/>
      <c r="BF148" s="103"/>
      <c r="BG148" s="103"/>
      <c r="BH148" s="103"/>
      <c r="BI148" s="103"/>
      <c r="BJ148" s="103"/>
    </row>
    <row r="149" spans="3:62" s="9" customFormat="1">
      <c r="C149" s="47"/>
      <c r="D149" s="79" t="s">
        <v>279</v>
      </c>
      <c r="E149" s="80" t="s">
        <v>280</v>
      </c>
      <c r="F149" s="81" t="s">
        <v>60</v>
      </c>
      <c r="G149" s="93">
        <v>73753.127885295457</v>
      </c>
      <c r="H149" s="94">
        <v>0.79838797373951143</v>
      </c>
      <c r="I149" s="95">
        <v>58883.610329292096</v>
      </c>
      <c r="J149" s="96"/>
      <c r="K149" s="83">
        <f t="shared" si="113"/>
        <v>161.02627987473545</v>
      </c>
      <c r="L149" s="84">
        <f t="shared" si="114"/>
        <v>231.94527356290715</v>
      </c>
      <c r="M149" s="84">
        <f t="shared" si="115"/>
        <v>138.70751908034916</v>
      </c>
      <c r="N149" s="84">
        <f t="shared" si="116"/>
        <v>116.27606530611774</v>
      </c>
      <c r="O149" s="96">
        <f t="shared" si="119"/>
        <v>113781704.60303342</v>
      </c>
      <c r="P149" s="96">
        <f t="shared" si="120"/>
        <v>163893301.27439135</v>
      </c>
      <c r="Q149" s="96">
        <f t="shared" si="121"/>
        <v>98011194.039241537</v>
      </c>
      <c r="R149" s="96">
        <f t="shared" si="122"/>
        <v>82161054.241305083</v>
      </c>
      <c r="S149" s="96">
        <v>0</v>
      </c>
      <c r="T149" s="96">
        <v>0</v>
      </c>
      <c r="U149" s="96">
        <v>1</v>
      </c>
      <c r="V149" s="85">
        <f t="shared" si="123"/>
        <v>163893301.27439135</v>
      </c>
      <c r="W149" s="85">
        <f t="shared" si="124"/>
        <v>98011194.039241537</v>
      </c>
      <c r="X149" s="85">
        <f t="shared" si="125"/>
        <v>0</v>
      </c>
      <c r="Y149" s="97"/>
      <c r="Z149" s="95">
        <f t="shared" si="118"/>
        <v>195942758.84433848</v>
      </c>
      <c r="AA149" s="96"/>
      <c r="AB149" s="98">
        <f t="shared" si="126"/>
        <v>9627095.9849410318</v>
      </c>
      <c r="AC149" s="96">
        <v>60</v>
      </c>
      <c r="AD149" s="41">
        <f t="shared" si="117"/>
        <v>845972.04065796093</v>
      </c>
      <c r="AE149" s="96">
        <f t="shared" si="127"/>
        <v>50758322.439477652</v>
      </c>
      <c r="AF149" s="95">
        <f t="shared" si="128"/>
        <v>60385418.424418688</v>
      </c>
      <c r="AG149" s="96"/>
      <c r="AH149" s="86">
        <f t="shared" si="129"/>
        <v>13.477934378917446</v>
      </c>
      <c r="AI149" s="96">
        <f t="shared" si="130"/>
        <v>0</v>
      </c>
      <c r="AJ149" s="88">
        <f t="shared" si="131"/>
        <v>120.60904549463476</v>
      </c>
      <c r="AK149" s="96">
        <f t="shared" si="132"/>
        <v>106743532.27787058</v>
      </c>
      <c r="AL149" s="95">
        <f t="shared" si="133"/>
        <v>106743532.27787058</v>
      </c>
      <c r="AM149" s="96"/>
      <c r="AN149" s="99">
        <v>1</v>
      </c>
      <c r="AO149" s="96">
        <f t="shared" si="134"/>
        <v>167128950.70228928</v>
      </c>
      <c r="AP149" s="100"/>
      <c r="AQ149" s="95">
        <f t="shared" si="135"/>
        <v>363071709.54662776</v>
      </c>
      <c r="AS149" s="89">
        <v>196813800.00000003</v>
      </c>
      <c r="AT149" s="89">
        <v>246191425.19144657</v>
      </c>
      <c r="AU149" s="89">
        <v>258971746.08022919</v>
      </c>
      <c r="AV149" s="90">
        <f t="shared" si="136"/>
        <v>5.1912128453881858E-2</v>
      </c>
      <c r="AW149" s="90">
        <f t="shared" si="137"/>
        <v>0.21365113192048824</v>
      </c>
      <c r="AX149" s="90">
        <f t="shared" si="138"/>
        <v>4.9122949734077166E-3</v>
      </c>
      <c r="AY149" s="90">
        <f t="shared" si="139"/>
        <v>4.1680139531207151E-3</v>
      </c>
      <c r="AZ149" s="91">
        <f t="shared" si="140"/>
        <v>2.0474513991008115E-5</v>
      </c>
      <c r="BA149" s="90">
        <f t="shared" si="141"/>
        <v>5.3922623882754449E-3</v>
      </c>
      <c r="BB149" s="92">
        <f t="shared" si="142"/>
        <v>278388709.94573253</v>
      </c>
      <c r="BC149" s="101">
        <f t="shared" si="143"/>
        <v>475202509.94573259</v>
      </c>
      <c r="BD149" s="103"/>
      <c r="BE149" s="76"/>
      <c r="BF149" s="103"/>
      <c r="BG149" s="103"/>
      <c r="BH149" s="103"/>
      <c r="BI149" s="103"/>
      <c r="BJ149" s="103"/>
    </row>
    <row r="150" spans="3:62" s="9" customFormat="1">
      <c r="C150" s="47"/>
      <c r="D150" s="79" t="s">
        <v>281</v>
      </c>
      <c r="E150" s="80" t="s">
        <v>282</v>
      </c>
      <c r="F150" s="81" t="s">
        <v>60</v>
      </c>
      <c r="G150" s="93">
        <v>137883.36452516459</v>
      </c>
      <c r="H150" s="94">
        <v>0.72871076320353922</v>
      </c>
      <c r="I150" s="95">
        <v>100477.09179620449</v>
      </c>
      <c r="J150" s="96"/>
      <c r="K150" s="83">
        <f t="shared" si="113"/>
        <v>161.02627987473545</v>
      </c>
      <c r="L150" s="84">
        <f t="shared" si="114"/>
        <v>231.94527356290715</v>
      </c>
      <c r="M150" s="84">
        <f t="shared" si="115"/>
        <v>138.70751908034916</v>
      </c>
      <c r="N150" s="84">
        <f t="shared" si="116"/>
        <v>116.27606530611774</v>
      </c>
      <c r="O150" s="96">
        <f t="shared" si="119"/>
        <v>194153427.65490133</v>
      </c>
      <c r="P150" s="96">
        <f t="shared" si="120"/>
        <v>279662238.52171183</v>
      </c>
      <c r="Q150" s="96">
        <f t="shared" si="121"/>
        <v>167243137.52952033</v>
      </c>
      <c r="R150" s="96">
        <f t="shared" si="122"/>
        <v>140196970.64957112</v>
      </c>
      <c r="S150" s="96">
        <v>0</v>
      </c>
      <c r="T150" s="96">
        <v>0</v>
      </c>
      <c r="U150" s="96">
        <v>1</v>
      </c>
      <c r="V150" s="85">
        <f t="shared" si="123"/>
        <v>279662238.52171183</v>
      </c>
      <c r="W150" s="85">
        <f t="shared" si="124"/>
        <v>167243137.52952033</v>
      </c>
      <c r="X150" s="85">
        <f t="shared" si="125"/>
        <v>0</v>
      </c>
      <c r="Y150" s="97"/>
      <c r="Z150" s="95">
        <f t="shared" si="118"/>
        <v>334350398.30447239</v>
      </c>
      <c r="AA150" s="96"/>
      <c r="AB150" s="98">
        <f t="shared" si="126"/>
        <v>9627095.9849410318</v>
      </c>
      <c r="AC150" s="96">
        <v>69</v>
      </c>
      <c r="AD150" s="41">
        <f t="shared" si="117"/>
        <v>845972.04065796093</v>
      </c>
      <c r="AE150" s="96">
        <f t="shared" si="127"/>
        <v>58372070.805399306</v>
      </c>
      <c r="AF150" s="95">
        <f t="shared" si="128"/>
        <v>67999166.790340334</v>
      </c>
      <c r="AG150" s="96"/>
      <c r="AH150" s="86">
        <f t="shared" si="129"/>
        <v>13.477934378917446</v>
      </c>
      <c r="AI150" s="96">
        <f t="shared" si="130"/>
        <v>0</v>
      </c>
      <c r="AJ150" s="88">
        <f t="shared" si="131"/>
        <v>120.60904549463476</v>
      </c>
      <c r="AK150" s="96">
        <f t="shared" si="132"/>
        <v>199559771.8196266</v>
      </c>
      <c r="AL150" s="95">
        <f t="shared" si="133"/>
        <v>199559771.8196266</v>
      </c>
      <c r="AM150" s="96"/>
      <c r="AN150" s="99">
        <v>0.80416343455486561</v>
      </c>
      <c r="AO150" s="96">
        <f t="shared" si="134"/>
        <v>215161115.01844546</v>
      </c>
      <c r="AP150" s="100"/>
      <c r="AQ150" s="95">
        <f t="shared" si="135"/>
        <v>549511513.32291782</v>
      </c>
      <c r="AS150" s="89">
        <v>300347100.00000006</v>
      </c>
      <c r="AT150" s="89">
        <v>376921573.61241961</v>
      </c>
      <c r="AU150" s="89">
        <v>375417667.63312912</v>
      </c>
      <c r="AV150" s="90">
        <f t="shared" si="136"/>
        <v>-3.9899705524335943E-3</v>
      </c>
      <c r="AW150" s="90">
        <f t="shared" si="137"/>
        <v>0.1577490329141728</v>
      </c>
      <c r="AX150" s="90">
        <f t="shared" si="138"/>
        <v>3.626986548017015E-3</v>
      </c>
      <c r="AY150" s="90">
        <f t="shared" si="139"/>
        <v>6.0421497735824838E-3</v>
      </c>
      <c r="AZ150" s="91">
        <f t="shared" si="140"/>
        <v>2.1914795949887723E-5</v>
      </c>
      <c r="BA150" s="90">
        <f t="shared" si="141"/>
        <v>5.7715816843910443E-3</v>
      </c>
      <c r="BB150" s="92">
        <f t="shared" si="142"/>
        <v>297971994.64136422</v>
      </c>
      <c r="BC150" s="101">
        <f t="shared" si="143"/>
        <v>598319094.64136434</v>
      </c>
      <c r="BD150" s="103"/>
      <c r="BE150" s="76"/>
      <c r="BF150" s="103"/>
      <c r="BG150" s="103"/>
      <c r="BH150" s="103"/>
      <c r="BI150" s="103"/>
      <c r="BJ150" s="103"/>
    </row>
    <row r="151" spans="3:62" s="9" customFormat="1">
      <c r="C151" s="47"/>
      <c r="D151" s="79" t="s">
        <v>283</v>
      </c>
      <c r="E151" s="80" t="s">
        <v>284</v>
      </c>
      <c r="F151" s="81" t="s">
        <v>60</v>
      </c>
      <c r="G151" s="93">
        <v>56908.152178492302</v>
      </c>
      <c r="H151" s="94">
        <v>0.60799158596689562</v>
      </c>
      <c r="I151" s="95">
        <v>34599.677697446983</v>
      </c>
      <c r="J151" s="96"/>
      <c r="K151" s="83">
        <f t="shared" si="113"/>
        <v>161.02627987473545</v>
      </c>
      <c r="L151" s="84">
        <f t="shared" si="114"/>
        <v>231.94527356290715</v>
      </c>
      <c r="M151" s="84">
        <f t="shared" si="115"/>
        <v>138.70751908034916</v>
      </c>
      <c r="N151" s="84">
        <f t="shared" si="116"/>
        <v>116.27606530611774</v>
      </c>
      <c r="O151" s="96">
        <f t="shared" si="119"/>
        <v>66857488.61381688</v>
      </c>
      <c r="P151" s="96">
        <f t="shared" si="120"/>
        <v>96302780.504673094</v>
      </c>
      <c r="Q151" s="96">
        <f t="shared" si="121"/>
        <v>57590825.452710703</v>
      </c>
      <c r="R151" s="96">
        <f t="shared" si="122"/>
        <v>48277372.602227651</v>
      </c>
      <c r="S151" s="96">
        <v>0</v>
      </c>
      <c r="T151" s="96">
        <v>0</v>
      </c>
      <c r="U151" s="96">
        <v>1</v>
      </c>
      <c r="V151" s="85">
        <f t="shared" si="123"/>
        <v>96302780.504673094</v>
      </c>
      <c r="W151" s="85">
        <f t="shared" si="124"/>
        <v>57590825.452710703</v>
      </c>
      <c r="X151" s="85">
        <f t="shared" si="125"/>
        <v>0</v>
      </c>
      <c r="Y151" s="97"/>
      <c r="Z151" s="95">
        <f t="shared" si="118"/>
        <v>115134861.2160445</v>
      </c>
      <c r="AA151" s="96"/>
      <c r="AB151" s="98">
        <f t="shared" si="126"/>
        <v>9627095.9849410318</v>
      </c>
      <c r="AC151" s="96">
        <v>37</v>
      </c>
      <c r="AD151" s="41">
        <f t="shared" si="117"/>
        <v>845972.04065796093</v>
      </c>
      <c r="AE151" s="96">
        <f t="shared" si="127"/>
        <v>31300965.504344553</v>
      </c>
      <c r="AF151" s="95">
        <f t="shared" si="128"/>
        <v>40928061.489285588</v>
      </c>
      <c r="AG151" s="96"/>
      <c r="AH151" s="86">
        <f t="shared" si="129"/>
        <v>13.477934378917446</v>
      </c>
      <c r="AI151" s="96">
        <f t="shared" si="130"/>
        <v>0</v>
      </c>
      <c r="AJ151" s="88">
        <f t="shared" si="131"/>
        <v>120.60904549463476</v>
      </c>
      <c r="AK151" s="96">
        <f t="shared" si="132"/>
        <v>82363654.981336504</v>
      </c>
      <c r="AL151" s="95">
        <f t="shared" si="133"/>
        <v>82363654.981336504</v>
      </c>
      <c r="AM151" s="96"/>
      <c r="AN151" s="99">
        <v>0.72986677396337152</v>
      </c>
      <c r="AO151" s="96">
        <f t="shared" si="134"/>
        <v>89986527.35681963</v>
      </c>
      <c r="AP151" s="100"/>
      <c r="AQ151" s="95">
        <f t="shared" si="135"/>
        <v>205121388.57286412</v>
      </c>
      <c r="AS151" s="89">
        <v>107595900.00000001</v>
      </c>
      <c r="AT151" s="89">
        <v>135592867.80262828</v>
      </c>
      <c r="AU151" s="89">
        <v>139716640.36308163</v>
      </c>
      <c r="AV151" s="90">
        <f t="shared" si="136"/>
        <v>3.0412901705538096E-2</v>
      </c>
      <c r="AW151" s="90">
        <f t="shared" si="137"/>
        <v>0.19215190517214448</v>
      </c>
      <c r="AX151" s="90">
        <f t="shared" si="138"/>
        <v>4.4179819195113044E-3</v>
      </c>
      <c r="AY151" s="90">
        <f t="shared" si="139"/>
        <v>2.2486657920438337E-3</v>
      </c>
      <c r="AZ151" s="91">
        <f t="shared" si="140"/>
        <v>9.9345648122732236E-6</v>
      </c>
      <c r="BA151" s="90">
        <f t="shared" si="141"/>
        <v>2.6164127854088302E-3</v>
      </c>
      <c r="BB151" s="92">
        <f t="shared" si="142"/>
        <v>135078697.5053778</v>
      </c>
      <c r="BC151" s="101">
        <f t="shared" si="143"/>
        <v>242674597.50537783</v>
      </c>
      <c r="BD151" s="103"/>
      <c r="BE151" s="76"/>
      <c r="BF151" s="103"/>
      <c r="BG151" s="103"/>
      <c r="BH151" s="103"/>
      <c r="BI151" s="103"/>
      <c r="BJ151" s="103"/>
    </row>
    <row r="152" spans="3:62" s="9" customFormat="1">
      <c r="C152" s="49"/>
      <c r="D152" s="79" t="s">
        <v>285</v>
      </c>
      <c r="E152" s="80" t="s">
        <v>286</v>
      </c>
      <c r="F152" s="81" t="s">
        <v>60</v>
      </c>
      <c r="G152" s="93">
        <v>32526.294242731819</v>
      </c>
      <c r="H152" s="94">
        <v>0.77738607957245454</v>
      </c>
      <c r="I152" s="95">
        <v>25285.488364377386</v>
      </c>
      <c r="J152" s="96"/>
      <c r="K152" s="83">
        <f t="shared" si="113"/>
        <v>161.02627987473545</v>
      </c>
      <c r="L152" s="84">
        <f t="shared" si="114"/>
        <v>231.94527356290715</v>
      </c>
      <c r="M152" s="84">
        <f t="shared" si="115"/>
        <v>138.70751908034916</v>
      </c>
      <c r="N152" s="84">
        <f t="shared" si="116"/>
        <v>116.27606530611774</v>
      </c>
      <c r="O152" s="96">
        <f t="shared" si="119"/>
        <v>48859537.513579197</v>
      </c>
      <c r="P152" s="96">
        <f t="shared" si="120"/>
        <v>70378194.190166622</v>
      </c>
      <c r="Q152" s="96">
        <f t="shared" si="121"/>
        <v>42087448.317093879</v>
      </c>
      <c r="R152" s="96">
        <f t="shared" si="122"/>
        <v>35281165.156241104</v>
      </c>
      <c r="S152" s="96">
        <v>0</v>
      </c>
      <c r="T152" s="96">
        <v>0</v>
      </c>
      <c r="U152" s="96">
        <v>1</v>
      </c>
      <c r="V152" s="85">
        <f t="shared" si="123"/>
        <v>70378194.190166622</v>
      </c>
      <c r="W152" s="85">
        <f t="shared" si="124"/>
        <v>42087448.317093879</v>
      </c>
      <c r="X152" s="85">
        <f t="shared" si="125"/>
        <v>0</v>
      </c>
      <c r="Y152" s="97"/>
      <c r="Z152" s="95">
        <f t="shared" si="118"/>
        <v>84140702.669820309</v>
      </c>
      <c r="AA152" s="96"/>
      <c r="AB152" s="98">
        <f t="shared" si="126"/>
        <v>9627095.9849410318</v>
      </c>
      <c r="AC152" s="96">
        <v>27</v>
      </c>
      <c r="AD152" s="41">
        <f t="shared" si="117"/>
        <v>845972.04065796093</v>
      </c>
      <c r="AE152" s="96">
        <f t="shared" si="127"/>
        <v>22841245.097764947</v>
      </c>
      <c r="AF152" s="95">
        <f t="shared" si="128"/>
        <v>32468341.082705978</v>
      </c>
      <c r="AG152" s="96"/>
      <c r="AH152" s="86">
        <f t="shared" si="129"/>
        <v>13.477934378917446</v>
      </c>
      <c r="AI152" s="96">
        <f t="shared" si="130"/>
        <v>0</v>
      </c>
      <c r="AJ152" s="88">
        <f t="shared" si="131"/>
        <v>120.60904549463476</v>
      </c>
      <c r="AK152" s="96">
        <f t="shared" si="132"/>
        <v>47075583.625122219</v>
      </c>
      <c r="AL152" s="95">
        <f t="shared" si="133"/>
        <v>47075583.625122219</v>
      </c>
      <c r="AM152" s="96"/>
      <c r="AN152" s="99">
        <v>1</v>
      </c>
      <c r="AO152" s="96">
        <f t="shared" si="134"/>
        <v>79543924.707828194</v>
      </c>
      <c r="AP152" s="100"/>
      <c r="AQ152" s="95">
        <f t="shared" si="135"/>
        <v>163684627.3776485</v>
      </c>
      <c r="AS152" s="89">
        <v>87986700</v>
      </c>
      <c r="AT152" s="89">
        <v>110204998.8322084</v>
      </c>
      <c r="AU152" s="89">
        <v>115849496.72627479</v>
      </c>
      <c r="AV152" s="90">
        <f t="shared" si="136"/>
        <v>5.1218165726405675E-2</v>
      </c>
      <c r="AW152" s="90">
        <f t="shared" si="137"/>
        <v>0.21295716919301205</v>
      </c>
      <c r="AX152" s="90">
        <f t="shared" si="138"/>
        <v>4.8963392909487898E-3</v>
      </c>
      <c r="AY152" s="90">
        <f t="shared" si="139"/>
        <v>1.8645366767830172E-3</v>
      </c>
      <c r="AZ152" s="91">
        <f t="shared" si="140"/>
        <v>9.1294041899477706E-6</v>
      </c>
      <c r="BA152" s="90">
        <f t="shared" si="141"/>
        <v>2.4043619722763318E-3</v>
      </c>
      <c r="BB152" s="92">
        <f t="shared" si="142"/>
        <v>124131056.59694277</v>
      </c>
      <c r="BC152" s="101">
        <f t="shared" si="143"/>
        <v>212117756.59694278</v>
      </c>
      <c r="BD152" s="102"/>
      <c r="BE152" s="76"/>
      <c r="BF152" s="102"/>
      <c r="BG152" s="102"/>
      <c r="BH152" s="102"/>
      <c r="BI152" s="102"/>
      <c r="BJ152" s="102"/>
    </row>
    <row r="153" spans="3:62" s="10" customFormat="1">
      <c r="C153" s="49"/>
      <c r="D153" s="104" t="s">
        <v>287</v>
      </c>
      <c r="E153" s="105" t="s">
        <v>288</v>
      </c>
      <c r="F153" s="52" t="s">
        <v>74</v>
      </c>
      <c r="G153" s="106">
        <v>378202.66758876055</v>
      </c>
      <c r="H153" s="107">
        <v>0</v>
      </c>
      <c r="I153" s="108">
        <v>0</v>
      </c>
      <c r="J153" s="107"/>
      <c r="K153" s="57">
        <f t="shared" si="113"/>
        <v>161.02627987473545</v>
      </c>
      <c r="L153" s="58">
        <f t="shared" si="114"/>
        <v>231.94527356290715</v>
      </c>
      <c r="M153" s="58">
        <f t="shared" si="115"/>
        <v>138.70751908034916</v>
      </c>
      <c r="N153" s="58">
        <f t="shared" si="116"/>
        <v>116.27606530611774</v>
      </c>
      <c r="O153" s="107">
        <f t="shared" si="119"/>
        <v>0</v>
      </c>
      <c r="P153" s="107">
        <f t="shared" si="120"/>
        <v>0</v>
      </c>
      <c r="Q153" s="107">
        <f t="shared" si="121"/>
        <v>0</v>
      </c>
      <c r="R153" s="107">
        <f t="shared" si="122"/>
        <v>0</v>
      </c>
      <c r="S153" s="107">
        <v>1</v>
      </c>
      <c r="T153" s="107">
        <v>1</v>
      </c>
      <c r="U153" s="107">
        <v>0</v>
      </c>
      <c r="V153" s="59">
        <f>SUM(V148:V152)</f>
        <v>776544684.90518951</v>
      </c>
      <c r="W153" s="59">
        <f>SUM(W148:W152)</f>
        <v>464387935.32482553</v>
      </c>
      <c r="X153" s="85">
        <f t="shared" si="125"/>
        <v>0</v>
      </c>
      <c r="Y153" s="109"/>
      <c r="Z153" s="108">
        <f t="shared" si="118"/>
        <v>1240932620.230015</v>
      </c>
      <c r="AA153" s="107"/>
      <c r="AB153" s="110">
        <f t="shared" si="126"/>
        <v>9627095.9849410318</v>
      </c>
      <c r="AC153" s="107">
        <v>53</v>
      </c>
      <c r="AD153" s="62">
        <f t="shared" si="117"/>
        <v>845972.04065796093</v>
      </c>
      <c r="AE153" s="107">
        <f t="shared" si="127"/>
        <v>44836518.154871926</v>
      </c>
      <c r="AF153" s="108">
        <f t="shared" si="128"/>
        <v>54463614.139812961</v>
      </c>
      <c r="AG153" s="107"/>
      <c r="AH153" s="64">
        <f t="shared" si="129"/>
        <v>13.477934378917446</v>
      </c>
      <c r="AI153" s="107">
        <f t="shared" si="130"/>
        <v>61168688.828314111</v>
      </c>
      <c r="AJ153" s="66">
        <f t="shared" si="131"/>
        <v>120.60904549463476</v>
      </c>
      <c r="AK153" s="107">
        <f t="shared" si="132"/>
        <v>0</v>
      </c>
      <c r="AL153" s="108">
        <f t="shared" si="133"/>
        <v>61168688.828314111</v>
      </c>
      <c r="AM153" s="107"/>
      <c r="AN153" s="111">
        <v>0.75628997844947343</v>
      </c>
      <c r="AO153" s="107">
        <f t="shared" si="134"/>
        <v>87451551.919827804</v>
      </c>
      <c r="AP153" s="112"/>
      <c r="AQ153" s="108">
        <f t="shared" si="135"/>
        <v>1328384172.1498427</v>
      </c>
      <c r="AS153" s="71">
        <v>647451900</v>
      </c>
      <c r="AT153" s="71">
        <v>798393703.07294309</v>
      </c>
      <c r="AU153" s="71">
        <v>795401839.82816803</v>
      </c>
      <c r="AV153" s="72">
        <f t="shared" si="136"/>
        <v>-3.7473532584984745E-3</v>
      </c>
      <c r="AW153" s="72">
        <f t="shared" si="137"/>
        <v>0.1579916502081079</v>
      </c>
      <c r="AX153" s="72">
        <f t="shared" si="138"/>
        <v>3.6325648368037214E-3</v>
      </c>
      <c r="AY153" s="72">
        <f t="shared" si="139"/>
        <v>1.280157398218504E-2</v>
      </c>
      <c r="AZ153" s="73">
        <f t="shared" si="140"/>
        <v>4.6502547503426767E-5</v>
      </c>
      <c r="BA153" s="72">
        <f t="shared" si="141"/>
        <v>1.224712527837511E-2</v>
      </c>
      <c r="BB153" s="74">
        <f t="shared" si="142"/>
        <v>632287741.45039928</v>
      </c>
      <c r="BC153" s="113">
        <f t="shared" si="143"/>
        <v>1279739641.4503994</v>
      </c>
      <c r="BD153" s="102"/>
      <c r="BE153" s="76"/>
      <c r="BF153" s="102"/>
      <c r="BG153" s="102"/>
      <c r="BH153" s="102"/>
      <c r="BI153" s="102"/>
      <c r="BJ153" s="102"/>
    </row>
    <row r="154" spans="3:62" s="9" customFormat="1">
      <c r="C154" s="47"/>
      <c r="D154" s="79" t="s">
        <v>289</v>
      </c>
      <c r="E154" s="80" t="s">
        <v>582</v>
      </c>
      <c r="F154" s="81" t="s">
        <v>60</v>
      </c>
      <c r="G154" s="93">
        <v>58100.437580077363</v>
      </c>
      <c r="H154" s="94">
        <v>0.74944702103280114</v>
      </c>
      <c r="I154" s="95">
        <v>43543.199865091192</v>
      </c>
      <c r="J154" s="96"/>
      <c r="K154" s="83">
        <f t="shared" si="113"/>
        <v>161.02627987473545</v>
      </c>
      <c r="L154" s="84">
        <f t="shared" si="114"/>
        <v>231.94527356290715</v>
      </c>
      <c r="M154" s="84">
        <f t="shared" si="115"/>
        <v>138.70751908034916</v>
      </c>
      <c r="N154" s="84">
        <f t="shared" si="116"/>
        <v>116.27606530611774</v>
      </c>
      <c r="O154" s="96">
        <f t="shared" si="119"/>
        <v>84139193.857412606</v>
      </c>
      <c r="P154" s="96">
        <f t="shared" si="120"/>
        <v>121195672.854155</v>
      </c>
      <c r="Q154" s="96">
        <f t="shared" si="121"/>
        <v>72477230.713279128</v>
      </c>
      <c r="R154" s="96">
        <f t="shared" si="122"/>
        <v>60756383.413808167</v>
      </c>
      <c r="S154" s="96">
        <v>0</v>
      </c>
      <c r="T154" s="96">
        <v>0</v>
      </c>
      <c r="U154" s="96">
        <v>1</v>
      </c>
      <c r="V154" s="85">
        <f t="shared" si="123"/>
        <v>121195672.854155</v>
      </c>
      <c r="W154" s="85">
        <f t="shared" si="124"/>
        <v>72477230.713279128</v>
      </c>
      <c r="X154" s="85">
        <f t="shared" si="125"/>
        <v>0</v>
      </c>
      <c r="Y154" s="97"/>
      <c r="Z154" s="95">
        <f t="shared" si="118"/>
        <v>144895577.2712208</v>
      </c>
      <c r="AA154" s="96"/>
      <c r="AB154" s="98">
        <f t="shared" si="126"/>
        <v>9627095.9849410318</v>
      </c>
      <c r="AC154" s="96">
        <v>24</v>
      </c>
      <c r="AD154" s="41">
        <f t="shared" si="117"/>
        <v>845972.04065796093</v>
      </c>
      <c r="AE154" s="96">
        <f t="shared" si="127"/>
        <v>20303328.975791063</v>
      </c>
      <c r="AF154" s="95">
        <f t="shared" si="128"/>
        <v>29930424.960732095</v>
      </c>
      <c r="AG154" s="96"/>
      <c r="AH154" s="86">
        <f t="shared" si="129"/>
        <v>13.477934378917446</v>
      </c>
      <c r="AI154" s="96">
        <f t="shared" si="130"/>
        <v>0</v>
      </c>
      <c r="AJ154" s="88">
        <f t="shared" si="131"/>
        <v>120.60904549463476</v>
      </c>
      <c r="AK154" s="96">
        <f t="shared" si="132"/>
        <v>84089259.832244858</v>
      </c>
      <c r="AL154" s="95">
        <f t="shared" si="133"/>
        <v>84089259.832244858</v>
      </c>
      <c r="AM154" s="96"/>
      <c r="AN154" s="99">
        <v>0.71475375962304466</v>
      </c>
      <c r="AO154" s="96">
        <f t="shared" si="134"/>
        <v>81495998.376814768</v>
      </c>
      <c r="AP154" s="100"/>
      <c r="AQ154" s="95">
        <f t="shared" si="135"/>
        <v>226391575.64803559</v>
      </c>
      <c r="AS154" s="89">
        <v>92628900.000000015</v>
      </c>
      <c r="AT154" s="89">
        <v>118204030.93918906</v>
      </c>
      <c r="AU154" s="89">
        <v>135126950.57540005</v>
      </c>
      <c r="AV154" s="90">
        <f t="shared" si="136"/>
        <v>0.14316702655357932</v>
      </c>
      <c r="AW154" s="90">
        <f t="shared" si="137"/>
        <v>0.30490603002018568</v>
      </c>
      <c r="AX154" s="90">
        <f t="shared" si="138"/>
        <v>7.0104396132442343E-3</v>
      </c>
      <c r="AY154" s="90">
        <f t="shared" si="139"/>
        <v>2.1747971505217348E-3</v>
      </c>
      <c r="AZ154" s="91">
        <f t="shared" si="140"/>
        <v>1.5246284094788253E-5</v>
      </c>
      <c r="BA154" s="90">
        <f t="shared" si="141"/>
        <v>4.0153316616645569E-3</v>
      </c>
      <c r="BB154" s="92">
        <f t="shared" si="142"/>
        <v>207301299.67813993</v>
      </c>
      <c r="BC154" s="101">
        <f t="shared" si="143"/>
        <v>299930199.67813993</v>
      </c>
      <c r="BD154" s="103"/>
      <c r="BE154" s="76"/>
      <c r="BF154" s="103"/>
      <c r="BG154" s="103"/>
      <c r="BH154" s="103"/>
      <c r="BI154" s="103"/>
      <c r="BJ154" s="103"/>
    </row>
    <row r="155" spans="3:62" s="9" customFormat="1">
      <c r="C155" s="47"/>
      <c r="D155" s="79" t="s">
        <v>290</v>
      </c>
      <c r="E155" s="80" t="s">
        <v>583</v>
      </c>
      <c r="F155" s="81" t="s">
        <v>60</v>
      </c>
      <c r="G155" s="93">
        <v>144791.98616403982</v>
      </c>
      <c r="H155" s="94">
        <v>0.71927022764476312</v>
      </c>
      <c r="I155" s="95">
        <v>104144.56484934631</v>
      </c>
      <c r="J155" s="96"/>
      <c r="K155" s="83">
        <f t="shared" si="113"/>
        <v>161.02627987473545</v>
      </c>
      <c r="L155" s="84">
        <f t="shared" si="114"/>
        <v>231.94527356290715</v>
      </c>
      <c r="M155" s="84">
        <f t="shared" si="115"/>
        <v>138.70751908034916</v>
      </c>
      <c r="N155" s="84">
        <f t="shared" si="116"/>
        <v>116.27606530611774</v>
      </c>
      <c r="O155" s="96">
        <f t="shared" si="119"/>
        <v>201240142.16236049</v>
      </c>
      <c r="P155" s="96">
        <f t="shared" si="120"/>
        <v>289870075.00885868</v>
      </c>
      <c r="Q155" s="96">
        <f t="shared" si="121"/>
        <v>173347610.59146437</v>
      </c>
      <c r="R155" s="96">
        <f t="shared" si="122"/>
        <v>145314242.68439767</v>
      </c>
      <c r="S155" s="96">
        <v>0</v>
      </c>
      <c r="T155" s="96">
        <v>0</v>
      </c>
      <c r="U155" s="96">
        <v>1</v>
      </c>
      <c r="V155" s="85">
        <f t="shared" si="123"/>
        <v>289870075.00885868</v>
      </c>
      <c r="W155" s="85">
        <f t="shared" si="124"/>
        <v>173347610.59146437</v>
      </c>
      <c r="X155" s="85">
        <f t="shared" si="125"/>
        <v>0</v>
      </c>
      <c r="Y155" s="97"/>
      <c r="Z155" s="95">
        <f t="shared" si="118"/>
        <v>346554384.84675813</v>
      </c>
      <c r="AA155" s="96"/>
      <c r="AB155" s="98">
        <f t="shared" si="126"/>
        <v>9627095.9849410318</v>
      </c>
      <c r="AC155" s="96">
        <v>81</v>
      </c>
      <c r="AD155" s="41">
        <f t="shared" si="117"/>
        <v>845972.04065796093</v>
      </c>
      <c r="AE155" s="96">
        <f t="shared" si="127"/>
        <v>68523735.293294832</v>
      </c>
      <c r="AF155" s="95">
        <f t="shared" si="128"/>
        <v>78150831.278235868</v>
      </c>
      <c r="AG155" s="96"/>
      <c r="AH155" s="86">
        <f t="shared" si="129"/>
        <v>13.477934378917446</v>
      </c>
      <c r="AI155" s="96">
        <f t="shared" si="130"/>
        <v>0</v>
      </c>
      <c r="AJ155" s="88">
        <f t="shared" si="131"/>
        <v>120.60904549463476</v>
      </c>
      <c r="AK155" s="96">
        <f t="shared" si="132"/>
        <v>209558678.95820644</v>
      </c>
      <c r="AL155" s="95">
        <f t="shared" si="133"/>
        <v>209558678.95820644</v>
      </c>
      <c r="AM155" s="96"/>
      <c r="AN155" s="99">
        <v>0.86793158319171715</v>
      </c>
      <c r="AO155" s="96">
        <f t="shared" si="134"/>
        <v>249712170.71882895</v>
      </c>
      <c r="AP155" s="100"/>
      <c r="AQ155" s="95">
        <f t="shared" si="135"/>
        <v>596266555.56558704</v>
      </c>
      <c r="AS155" s="89">
        <v>331416900</v>
      </c>
      <c r="AT155" s="89">
        <v>415772848.08162862</v>
      </c>
      <c r="AU155" s="89">
        <v>415408934.17416632</v>
      </c>
      <c r="AV155" s="90">
        <f t="shared" si="136"/>
        <v>-8.7527097823100687E-4</v>
      </c>
      <c r="AW155" s="90">
        <f t="shared" si="137"/>
        <v>0.16086373248837538</v>
      </c>
      <c r="AX155" s="90">
        <f t="shared" si="138"/>
        <v>3.6986001309851808E-3</v>
      </c>
      <c r="AY155" s="90">
        <f t="shared" si="139"/>
        <v>6.6857881606611031E-3</v>
      </c>
      <c r="AZ155" s="91">
        <f t="shared" si="140"/>
        <v>2.4728056966760327E-5</v>
      </c>
      <c r="BA155" s="90">
        <f t="shared" si="141"/>
        <v>6.5124950743912112E-3</v>
      </c>
      <c r="BB155" s="92">
        <f t="shared" si="142"/>
        <v>336223457.19484591</v>
      </c>
      <c r="BC155" s="101">
        <f t="shared" si="143"/>
        <v>667640357.19484591</v>
      </c>
      <c r="BD155" s="103"/>
      <c r="BE155" s="76"/>
      <c r="BF155" s="103"/>
      <c r="BG155" s="103"/>
      <c r="BH155" s="103"/>
      <c r="BI155" s="103"/>
      <c r="BJ155" s="103"/>
    </row>
    <row r="156" spans="3:62" s="9" customFormat="1">
      <c r="C156" s="47"/>
      <c r="D156" s="79" t="s">
        <v>291</v>
      </c>
      <c r="E156" s="80" t="s">
        <v>584</v>
      </c>
      <c r="F156" s="81" t="s">
        <v>60</v>
      </c>
      <c r="G156" s="93">
        <v>129389.65218751866</v>
      </c>
      <c r="H156" s="94">
        <v>0.71118808618234175</v>
      </c>
      <c r="I156" s="95">
        <v>92020.379111040238</v>
      </c>
      <c r="J156" s="96"/>
      <c r="K156" s="83">
        <f t="shared" si="113"/>
        <v>161.02627987473545</v>
      </c>
      <c r="L156" s="84">
        <f t="shared" si="114"/>
        <v>231.94527356290715</v>
      </c>
      <c r="M156" s="84">
        <f t="shared" si="115"/>
        <v>138.70751908034916</v>
      </c>
      <c r="N156" s="84">
        <f t="shared" si="116"/>
        <v>116.27606530611774</v>
      </c>
      <c r="O156" s="96">
        <f t="shared" si="119"/>
        <v>177812391.8509635</v>
      </c>
      <c r="P156" s="96">
        <f t="shared" si="120"/>
        <v>256124304.07527184</v>
      </c>
      <c r="Q156" s="96">
        <f t="shared" si="121"/>
        <v>153167021.89590693</v>
      </c>
      <c r="R156" s="96">
        <f t="shared" si="122"/>
        <v>128397211.33210833</v>
      </c>
      <c r="S156" s="96">
        <v>0</v>
      </c>
      <c r="T156" s="96">
        <v>0</v>
      </c>
      <c r="U156" s="96">
        <v>1</v>
      </c>
      <c r="V156" s="85">
        <f t="shared" si="123"/>
        <v>256124304.07527184</v>
      </c>
      <c r="W156" s="85">
        <f t="shared" si="124"/>
        <v>153167021.89590693</v>
      </c>
      <c r="X156" s="85">
        <f t="shared" si="125"/>
        <v>0</v>
      </c>
      <c r="Y156" s="97"/>
      <c r="Z156" s="95">
        <f t="shared" si="118"/>
        <v>306209603.18307185</v>
      </c>
      <c r="AA156" s="96"/>
      <c r="AB156" s="98">
        <f t="shared" si="126"/>
        <v>9627095.9849410318</v>
      </c>
      <c r="AC156" s="96">
        <v>75</v>
      </c>
      <c r="AD156" s="41">
        <f t="shared" si="117"/>
        <v>845972.04065796093</v>
      </c>
      <c r="AE156" s="96">
        <f t="shared" si="127"/>
        <v>63447903.049347073</v>
      </c>
      <c r="AF156" s="95">
        <f t="shared" si="128"/>
        <v>73074999.034288108</v>
      </c>
      <c r="AG156" s="96"/>
      <c r="AH156" s="86">
        <f t="shared" si="129"/>
        <v>13.477934378917446</v>
      </c>
      <c r="AI156" s="96">
        <f t="shared" si="130"/>
        <v>0</v>
      </c>
      <c r="AJ156" s="88">
        <f t="shared" si="131"/>
        <v>120.60904549463476</v>
      </c>
      <c r="AK156" s="96">
        <f t="shared" si="132"/>
        <v>187266749.36663288</v>
      </c>
      <c r="AL156" s="95">
        <f t="shared" si="133"/>
        <v>187266749.36663288</v>
      </c>
      <c r="AM156" s="96"/>
      <c r="AN156" s="99">
        <v>0.77151848884854213</v>
      </c>
      <c r="AO156" s="96">
        <f t="shared" si="134"/>
        <v>200858472.31046593</v>
      </c>
      <c r="AP156" s="100"/>
      <c r="AQ156" s="95">
        <f t="shared" si="135"/>
        <v>507068075.49353778</v>
      </c>
      <c r="AS156" s="89">
        <v>284291100.00000006</v>
      </c>
      <c r="AT156" s="89">
        <v>356594726.17408872</v>
      </c>
      <c r="AU156" s="89">
        <v>349723195.09646034</v>
      </c>
      <c r="AV156" s="90">
        <f t="shared" si="136"/>
        <v>-1.9269861759743774E-2</v>
      </c>
      <c r="AW156" s="90">
        <f t="shared" si="137"/>
        <v>0.14246914170686262</v>
      </c>
      <c r="AX156" s="90">
        <f t="shared" si="138"/>
        <v>3.2756692762703787E-3</v>
      </c>
      <c r="AY156" s="90">
        <f t="shared" si="139"/>
        <v>5.628610761424244E-3</v>
      </c>
      <c r="AZ156" s="91">
        <f t="shared" si="140"/>
        <v>1.8437467339282219E-5</v>
      </c>
      <c r="BA156" s="90">
        <f t="shared" si="141"/>
        <v>4.8557763916804589E-3</v>
      </c>
      <c r="BB156" s="92">
        <f t="shared" si="142"/>
        <v>250691310.64617905</v>
      </c>
      <c r="BC156" s="101">
        <f t="shared" si="143"/>
        <v>534982410.64617908</v>
      </c>
      <c r="BD156" s="103"/>
      <c r="BE156" s="76"/>
      <c r="BF156" s="103"/>
      <c r="BG156" s="103"/>
      <c r="BH156" s="103"/>
      <c r="BI156" s="103"/>
      <c r="BJ156" s="103"/>
    </row>
    <row r="157" spans="3:62" s="9" customFormat="1">
      <c r="C157" s="47"/>
      <c r="D157" s="79" t="s">
        <v>292</v>
      </c>
      <c r="E157" s="80" t="s">
        <v>585</v>
      </c>
      <c r="F157" s="81" t="s">
        <v>60</v>
      </c>
      <c r="G157" s="93">
        <v>100716.45980607791</v>
      </c>
      <c r="H157" s="94">
        <v>0.81047832776386686</v>
      </c>
      <c r="I157" s="95">
        <v>81628.507921926735</v>
      </c>
      <c r="J157" s="96"/>
      <c r="K157" s="83">
        <f t="shared" si="113"/>
        <v>161.02627987473545</v>
      </c>
      <c r="L157" s="84">
        <f t="shared" si="114"/>
        <v>231.94527356290715</v>
      </c>
      <c r="M157" s="84">
        <f t="shared" si="115"/>
        <v>138.70751908034916</v>
      </c>
      <c r="N157" s="84">
        <f t="shared" si="116"/>
        <v>116.27606530611774</v>
      </c>
      <c r="O157" s="96">
        <f t="shared" si="119"/>
        <v>157732019.54871881</v>
      </c>
      <c r="P157" s="96">
        <f t="shared" si="120"/>
        <v>227200159.20579877</v>
      </c>
      <c r="Q157" s="96">
        <f t="shared" si="121"/>
        <v>135869853.84097302</v>
      </c>
      <c r="R157" s="96">
        <f t="shared" si="122"/>
        <v>113897300.61565083</v>
      </c>
      <c r="S157" s="96">
        <v>0</v>
      </c>
      <c r="T157" s="96">
        <v>0</v>
      </c>
      <c r="U157" s="96">
        <v>1</v>
      </c>
      <c r="V157" s="85">
        <f t="shared" si="123"/>
        <v>227200159.20579877</v>
      </c>
      <c r="W157" s="85">
        <f t="shared" si="124"/>
        <v>135869853.84097302</v>
      </c>
      <c r="X157" s="85">
        <f t="shared" si="125"/>
        <v>0</v>
      </c>
      <c r="Y157" s="97"/>
      <c r="Z157" s="95">
        <f t="shared" si="118"/>
        <v>271629320.16436958</v>
      </c>
      <c r="AA157" s="96"/>
      <c r="AB157" s="98">
        <f t="shared" si="126"/>
        <v>9627095.9849410318</v>
      </c>
      <c r="AC157" s="96">
        <v>71</v>
      </c>
      <c r="AD157" s="41">
        <f t="shared" si="117"/>
        <v>845972.04065796093</v>
      </c>
      <c r="AE157" s="96">
        <f t="shared" si="127"/>
        <v>60064014.886715226</v>
      </c>
      <c r="AF157" s="95">
        <f t="shared" si="128"/>
        <v>69691110.871656254</v>
      </c>
      <c r="AG157" s="96"/>
      <c r="AH157" s="86">
        <f t="shared" si="129"/>
        <v>13.477934378917446</v>
      </c>
      <c r="AI157" s="96">
        <f t="shared" si="130"/>
        <v>0</v>
      </c>
      <c r="AJ157" s="88">
        <f t="shared" si="131"/>
        <v>120.60904549463476</v>
      </c>
      <c r="AK157" s="96">
        <f t="shared" si="132"/>
        <v>145767792.99371764</v>
      </c>
      <c r="AL157" s="95">
        <f t="shared" si="133"/>
        <v>145767792.99371764</v>
      </c>
      <c r="AM157" s="96"/>
      <c r="AN157" s="99">
        <v>1</v>
      </c>
      <c r="AO157" s="96">
        <f t="shared" si="134"/>
        <v>215458903.86537391</v>
      </c>
      <c r="AP157" s="100"/>
      <c r="AQ157" s="95">
        <f t="shared" si="135"/>
        <v>487088224.02974349</v>
      </c>
      <c r="AS157" s="89">
        <v>278528400</v>
      </c>
      <c r="AT157" s="89">
        <v>349143104.36284196</v>
      </c>
      <c r="AU157" s="89">
        <v>345939230.88849187</v>
      </c>
      <c r="AV157" s="90">
        <f t="shared" si="136"/>
        <v>-9.1763905238710242E-3</v>
      </c>
      <c r="AW157" s="90">
        <f t="shared" si="137"/>
        <v>0.15256261294273535</v>
      </c>
      <c r="AX157" s="90">
        <f t="shared" si="138"/>
        <v>3.5077396967288358E-3</v>
      </c>
      <c r="AY157" s="90">
        <f t="shared" si="139"/>
        <v>5.567709849044266E-3</v>
      </c>
      <c r="AZ157" s="91">
        <f t="shared" si="140"/>
        <v>1.9530076857360687E-5</v>
      </c>
      <c r="BA157" s="90">
        <f t="shared" si="141"/>
        <v>5.1435310710830438E-3</v>
      </c>
      <c r="BB157" s="92">
        <f t="shared" si="142"/>
        <v>265547348.46694866</v>
      </c>
      <c r="BC157" s="101">
        <f t="shared" si="143"/>
        <v>544075748.46694863</v>
      </c>
      <c r="BD157" s="103"/>
      <c r="BE157" s="76"/>
      <c r="BF157" s="103"/>
      <c r="BG157" s="103"/>
      <c r="BH157" s="103"/>
      <c r="BI157" s="103"/>
      <c r="BJ157" s="103"/>
    </row>
    <row r="158" spans="3:62" s="10" customFormat="1">
      <c r="C158" s="49"/>
      <c r="D158" s="104" t="s">
        <v>293</v>
      </c>
      <c r="E158" s="105" t="s">
        <v>586</v>
      </c>
      <c r="F158" s="52" t="s">
        <v>74</v>
      </c>
      <c r="G158" s="106">
        <v>432998.53573771368</v>
      </c>
      <c r="H158" s="107">
        <v>0</v>
      </c>
      <c r="I158" s="108">
        <v>0</v>
      </c>
      <c r="J158" s="107"/>
      <c r="K158" s="57">
        <f t="shared" si="113"/>
        <v>161.02627987473545</v>
      </c>
      <c r="L158" s="58">
        <f t="shared" si="114"/>
        <v>231.94527356290715</v>
      </c>
      <c r="M158" s="58">
        <f t="shared" si="115"/>
        <v>138.70751908034916</v>
      </c>
      <c r="N158" s="58">
        <f t="shared" si="116"/>
        <v>116.27606530611774</v>
      </c>
      <c r="O158" s="107">
        <f t="shared" si="119"/>
        <v>0</v>
      </c>
      <c r="P158" s="107">
        <f t="shared" si="120"/>
        <v>0</v>
      </c>
      <c r="Q158" s="107">
        <f t="shared" si="121"/>
        <v>0</v>
      </c>
      <c r="R158" s="107">
        <f t="shared" si="122"/>
        <v>0</v>
      </c>
      <c r="S158" s="107">
        <v>1</v>
      </c>
      <c r="T158" s="107">
        <v>1</v>
      </c>
      <c r="U158" s="107">
        <v>0</v>
      </c>
      <c r="V158" s="59">
        <f>SUM(V154:V157)</f>
        <v>894390211.14408433</v>
      </c>
      <c r="W158" s="59">
        <f>SUM(W154:W157)</f>
        <v>534861717.04162347</v>
      </c>
      <c r="X158" s="85">
        <f t="shared" si="125"/>
        <v>0</v>
      </c>
      <c r="Y158" s="109"/>
      <c r="Z158" s="108">
        <f t="shared" si="118"/>
        <v>1429251928.1857078</v>
      </c>
      <c r="AA158" s="107"/>
      <c r="AB158" s="110">
        <f t="shared" si="126"/>
        <v>9627095.9849410318</v>
      </c>
      <c r="AC158" s="107">
        <v>59</v>
      </c>
      <c r="AD158" s="62">
        <f t="shared" si="117"/>
        <v>845972.04065796093</v>
      </c>
      <c r="AE158" s="107">
        <f t="shared" si="127"/>
        <v>49912350.398819692</v>
      </c>
      <c r="AF158" s="108">
        <f t="shared" si="128"/>
        <v>59539446.38376072</v>
      </c>
      <c r="AG158" s="107"/>
      <c r="AH158" s="64">
        <f t="shared" si="129"/>
        <v>13.477934378917446</v>
      </c>
      <c r="AI158" s="107">
        <f t="shared" si="130"/>
        <v>70031110.210082948</v>
      </c>
      <c r="AJ158" s="66">
        <f t="shared" si="131"/>
        <v>120.60904549463476</v>
      </c>
      <c r="AK158" s="107">
        <f t="shared" si="132"/>
        <v>0</v>
      </c>
      <c r="AL158" s="108">
        <f t="shared" si="133"/>
        <v>70031110.210082948</v>
      </c>
      <c r="AM158" s="107"/>
      <c r="AN158" s="111">
        <v>0.860033159174864</v>
      </c>
      <c r="AO158" s="107">
        <f t="shared" si="134"/>
        <v>111434975.12344888</v>
      </c>
      <c r="AP158" s="112"/>
      <c r="AQ158" s="108">
        <f t="shared" si="135"/>
        <v>1540686903.3091567</v>
      </c>
      <c r="AS158" s="71">
        <v>753248700.00000012</v>
      </c>
      <c r="AT158" s="71">
        <v>931768421.97863209</v>
      </c>
      <c r="AU158" s="71">
        <v>914471563.00865328</v>
      </c>
      <c r="AV158" s="72">
        <f t="shared" si="136"/>
        <v>-1.8563474101481701E-2</v>
      </c>
      <c r="AW158" s="72">
        <f t="shared" si="137"/>
        <v>0.14317552936512468</v>
      </c>
      <c r="AX158" s="72">
        <f t="shared" si="138"/>
        <v>3.2919106343749045E-3</v>
      </c>
      <c r="AY158" s="72">
        <f t="shared" si="139"/>
        <v>1.4717938508903468E-2</v>
      </c>
      <c r="AZ158" s="73">
        <f t="shared" si="140"/>
        <v>4.8450138293535252E-5</v>
      </c>
      <c r="BA158" s="72">
        <f t="shared" si="141"/>
        <v>1.2760051766880078E-2</v>
      </c>
      <c r="BB158" s="74">
        <f t="shared" si="142"/>
        <v>658768823.62888741</v>
      </c>
      <c r="BC158" s="113">
        <f t="shared" si="143"/>
        <v>1412017523.6288877</v>
      </c>
      <c r="BD158" s="102"/>
      <c r="BE158" s="76"/>
      <c r="BF158" s="102"/>
      <c r="BG158" s="102"/>
      <c r="BH158" s="102"/>
      <c r="BI158" s="102"/>
      <c r="BJ158" s="102"/>
    </row>
    <row r="159" spans="3:62" s="9" customFormat="1">
      <c r="C159" s="49"/>
      <c r="D159" s="79" t="s">
        <v>294</v>
      </c>
      <c r="E159" s="80" t="s">
        <v>587</v>
      </c>
      <c r="F159" s="81" t="s">
        <v>60</v>
      </c>
      <c r="G159" s="93">
        <v>44675.158065875301</v>
      </c>
      <c r="H159" s="94">
        <v>0.79218770420341333</v>
      </c>
      <c r="I159" s="95">
        <v>35391.110903130357</v>
      </c>
      <c r="J159" s="96"/>
      <c r="K159" s="83">
        <f t="shared" si="113"/>
        <v>161.02627987473545</v>
      </c>
      <c r="L159" s="84">
        <f t="shared" si="114"/>
        <v>231.94527356290715</v>
      </c>
      <c r="M159" s="84">
        <f t="shared" si="115"/>
        <v>138.70751908034916</v>
      </c>
      <c r="N159" s="84">
        <f t="shared" si="116"/>
        <v>116.27606530611774</v>
      </c>
      <c r="O159" s="96">
        <f t="shared" si="119"/>
        <v>68386787.152383238</v>
      </c>
      <c r="P159" s="96">
        <f t="shared" si="120"/>
        <v>98505610.801461086</v>
      </c>
      <c r="Q159" s="96">
        <f t="shared" si="121"/>
        <v>58908158.290448487</v>
      </c>
      <c r="R159" s="96">
        <f t="shared" si="122"/>
        <v>49381669.471541293</v>
      </c>
      <c r="S159" s="96">
        <v>0</v>
      </c>
      <c r="T159" s="96">
        <v>0</v>
      </c>
      <c r="U159" s="96">
        <v>1</v>
      </c>
      <c r="V159" s="85">
        <f t="shared" si="123"/>
        <v>98505610.801461086</v>
      </c>
      <c r="W159" s="85">
        <f t="shared" si="124"/>
        <v>58908158.290448487</v>
      </c>
      <c r="X159" s="85">
        <f t="shared" si="125"/>
        <v>0</v>
      </c>
      <c r="Y159" s="97"/>
      <c r="Z159" s="95">
        <f t="shared" si="118"/>
        <v>117768456.62392449</v>
      </c>
      <c r="AA159" s="96"/>
      <c r="AB159" s="98">
        <f t="shared" si="126"/>
        <v>9627095.9849410318</v>
      </c>
      <c r="AC159" s="96">
        <v>44</v>
      </c>
      <c r="AD159" s="41">
        <f t="shared" si="117"/>
        <v>845972.04065796093</v>
      </c>
      <c r="AE159" s="96">
        <f t="shared" si="127"/>
        <v>37222769.788950279</v>
      </c>
      <c r="AF159" s="95">
        <f t="shared" si="128"/>
        <v>46849865.773891315</v>
      </c>
      <c r="AG159" s="96"/>
      <c r="AH159" s="86">
        <f t="shared" si="129"/>
        <v>13.477934378917446</v>
      </c>
      <c r="AI159" s="96">
        <f t="shared" si="130"/>
        <v>0</v>
      </c>
      <c r="AJ159" s="88">
        <f t="shared" si="131"/>
        <v>120.60904549463476</v>
      </c>
      <c r="AK159" s="96">
        <f t="shared" si="132"/>
        <v>64658738.059765831</v>
      </c>
      <c r="AL159" s="95">
        <f t="shared" si="133"/>
        <v>64658738.059765831</v>
      </c>
      <c r="AM159" s="96"/>
      <c r="AN159" s="99">
        <v>1</v>
      </c>
      <c r="AO159" s="96">
        <f t="shared" si="134"/>
        <v>111508603.83365715</v>
      </c>
      <c r="AP159" s="100"/>
      <c r="AQ159" s="95">
        <f t="shared" si="135"/>
        <v>229277060.45758164</v>
      </c>
      <c r="AS159" s="89">
        <v>147065400</v>
      </c>
      <c r="AT159" s="89">
        <v>182986470.91994596</v>
      </c>
      <c r="AU159" s="89">
        <v>172542528.98874128</v>
      </c>
      <c r="AV159" s="90">
        <f t="shared" si="136"/>
        <v>-5.7074940451601781E-2</v>
      </c>
      <c r="AW159" s="90">
        <f t="shared" si="137"/>
        <v>0.10466406301500461</v>
      </c>
      <c r="AX159" s="90">
        <f t="shared" si="138"/>
        <v>2.4064499262113747E-3</v>
      </c>
      <c r="AY159" s="90">
        <f t="shared" si="139"/>
        <v>2.7769811928016817E-3</v>
      </c>
      <c r="AZ159" s="91">
        <f t="shared" si="140"/>
        <v>6.6826661865079821E-6</v>
      </c>
      <c r="BA159" s="90">
        <f t="shared" si="141"/>
        <v>1.7599777726950007E-3</v>
      </c>
      <c r="BB159" s="92">
        <f t="shared" si="142"/>
        <v>90863149.155919209</v>
      </c>
      <c r="BC159" s="101">
        <f t="shared" si="143"/>
        <v>237928549.15591919</v>
      </c>
      <c r="BD159" s="102"/>
      <c r="BE159" s="76"/>
      <c r="BF159" s="102"/>
      <c r="BG159" s="102"/>
      <c r="BH159" s="102"/>
      <c r="BI159" s="102"/>
      <c r="BJ159" s="102"/>
    </row>
    <row r="160" spans="3:62" s="9" customFormat="1">
      <c r="C160" s="47"/>
      <c r="D160" s="79" t="s">
        <v>295</v>
      </c>
      <c r="E160" s="80" t="s">
        <v>588</v>
      </c>
      <c r="F160" s="81" t="s">
        <v>60</v>
      </c>
      <c r="G160" s="93">
        <v>34629.996862107226</v>
      </c>
      <c r="H160" s="94">
        <v>0.76658070353470587</v>
      </c>
      <c r="I160" s="95">
        <v>26546.687357958814</v>
      </c>
      <c r="J160" s="96"/>
      <c r="K160" s="83">
        <f t="shared" si="113"/>
        <v>161.02627987473545</v>
      </c>
      <c r="L160" s="84">
        <f t="shared" si="114"/>
        <v>231.94527356290715</v>
      </c>
      <c r="M160" s="84">
        <f t="shared" si="115"/>
        <v>138.70751908034916</v>
      </c>
      <c r="N160" s="84">
        <f t="shared" si="116"/>
        <v>116.27606530611774</v>
      </c>
      <c r="O160" s="96">
        <f t="shared" si="119"/>
        <v>51296571.698997326</v>
      </c>
      <c r="P160" s="96">
        <f t="shared" si="120"/>
        <v>73888543.937168717</v>
      </c>
      <c r="Q160" s="96">
        <f t="shared" si="121"/>
        <v>44186701.718689635</v>
      </c>
      <c r="R160" s="96">
        <f t="shared" si="122"/>
        <v>37040932.234741315</v>
      </c>
      <c r="S160" s="96">
        <v>0</v>
      </c>
      <c r="T160" s="96">
        <v>0</v>
      </c>
      <c r="U160" s="96">
        <v>1</v>
      </c>
      <c r="V160" s="85">
        <f t="shared" si="123"/>
        <v>73888543.937168717</v>
      </c>
      <c r="W160" s="85">
        <f t="shared" si="124"/>
        <v>44186701.718689635</v>
      </c>
      <c r="X160" s="85">
        <f t="shared" si="125"/>
        <v>0</v>
      </c>
      <c r="Y160" s="97"/>
      <c r="Z160" s="95">
        <f t="shared" si="118"/>
        <v>88337503.933738634</v>
      </c>
      <c r="AA160" s="96"/>
      <c r="AB160" s="98">
        <f t="shared" si="126"/>
        <v>9627095.9849410318</v>
      </c>
      <c r="AC160" s="96">
        <v>32</v>
      </c>
      <c r="AD160" s="41">
        <f t="shared" si="117"/>
        <v>845972.04065796093</v>
      </c>
      <c r="AE160" s="96">
        <f t="shared" si="127"/>
        <v>27071105.30105475</v>
      </c>
      <c r="AF160" s="95">
        <f t="shared" si="128"/>
        <v>36698201.285995781</v>
      </c>
      <c r="AG160" s="96"/>
      <c r="AH160" s="86">
        <f t="shared" si="129"/>
        <v>13.477934378917446</v>
      </c>
      <c r="AI160" s="96">
        <f t="shared" si="130"/>
        <v>0</v>
      </c>
      <c r="AJ160" s="88">
        <f t="shared" si="131"/>
        <v>120.60904549463476</v>
      </c>
      <c r="AK160" s="96">
        <f t="shared" si="132"/>
        <v>50120290.404251389</v>
      </c>
      <c r="AL160" s="95">
        <f t="shared" si="133"/>
        <v>50120290.404251389</v>
      </c>
      <c r="AM160" s="96"/>
      <c r="AN160" s="99">
        <v>1</v>
      </c>
      <c r="AO160" s="96">
        <f t="shared" si="134"/>
        <v>86818491.690247178</v>
      </c>
      <c r="AP160" s="100"/>
      <c r="AQ160" s="95">
        <f t="shared" si="135"/>
        <v>175155995.62398583</v>
      </c>
      <c r="AS160" s="89">
        <v>111479400.00000001</v>
      </c>
      <c r="AT160" s="89">
        <v>138353794.50122279</v>
      </c>
      <c r="AU160" s="89">
        <v>132427421.76744284</v>
      </c>
      <c r="AV160" s="90">
        <f t="shared" si="136"/>
        <v>-4.2834912877850802E-2</v>
      </c>
      <c r="AW160" s="90">
        <f t="shared" si="137"/>
        <v>0.11890409058875559</v>
      </c>
      <c r="AX160" s="90">
        <f t="shared" si="138"/>
        <v>2.7338585162943753E-3</v>
      </c>
      <c r="AY160" s="90">
        <f t="shared" si="139"/>
        <v>2.1313496551531425E-3</v>
      </c>
      <c r="AZ160" s="91">
        <f t="shared" si="140"/>
        <v>5.8268084059414989E-6</v>
      </c>
      <c r="BA160" s="90">
        <f t="shared" si="141"/>
        <v>1.5345751222639163E-3</v>
      </c>
      <c r="BB160" s="92">
        <f t="shared" si="142"/>
        <v>79226187.051052675</v>
      </c>
      <c r="BC160" s="101">
        <f t="shared" si="143"/>
        <v>190705587.05105269</v>
      </c>
      <c r="BD160" s="103"/>
      <c r="BE160" s="76"/>
      <c r="BF160" s="103"/>
      <c r="BG160" s="103"/>
      <c r="BH160" s="103"/>
      <c r="BI160" s="103"/>
      <c r="BJ160" s="103"/>
    </row>
    <row r="161" spans="3:62" s="9" customFormat="1">
      <c r="C161" s="47"/>
      <c r="D161" s="79" t="s">
        <v>296</v>
      </c>
      <c r="E161" s="80" t="s">
        <v>589</v>
      </c>
      <c r="F161" s="81" t="s">
        <v>60</v>
      </c>
      <c r="G161" s="93">
        <v>278514.44528409786</v>
      </c>
      <c r="H161" s="94">
        <v>0.62854818712564453</v>
      </c>
      <c r="I161" s="95">
        <v>175059.74967162422</v>
      </c>
      <c r="J161" s="96"/>
      <c r="K161" s="83">
        <f t="shared" si="113"/>
        <v>161.02627987473545</v>
      </c>
      <c r="L161" s="84">
        <f t="shared" si="114"/>
        <v>231.94527356290715</v>
      </c>
      <c r="M161" s="84">
        <f t="shared" si="115"/>
        <v>138.70751908034916</v>
      </c>
      <c r="N161" s="84">
        <f t="shared" si="116"/>
        <v>116.27606530611774</v>
      </c>
      <c r="O161" s="96">
        <f t="shared" si="119"/>
        <v>338270642.94508904</v>
      </c>
      <c r="P161" s="96">
        <f t="shared" si="120"/>
        <v>487251378.32926708</v>
      </c>
      <c r="Q161" s="96">
        <f t="shared" si="121"/>
        <v>291385242.81333554</v>
      </c>
      <c r="R161" s="96">
        <f t="shared" si="122"/>
        <v>244263106.62348485</v>
      </c>
      <c r="S161" s="96">
        <v>1</v>
      </c>
      <c r="T161" s="96">
        <v>1</v>
      </c>
      <c r="U161" s="96">
        <v>1</v>
      </c>
      <c r="V161" s="85">
        <f t="shared" si="123"/>
        <v>0</v>
      </c>
      <c r="W161" s="85">
        <f t="shared" si="124"/>
        <v>0</v>
      </c>
      <c r="X161" s="85">
        <f t="shared" si="125"/>
        <v>0</v>
      </c>
      <c r="Y161" s="97"/>
      <c r="Z161" s="95">
        <f t="shared" si="118"/>
        <v>1361170370.7111766</v>
      </c>
      <c r="AA161" s="96"/>
      <c r="AB161" s="98">
        <f t="shared" si="126"/>
        <v>9627095.9849410318</v>
      </c>
      <c r="AC161" s="96">
        <v>90</v>
      </c>
      <c r="AD161" s="41">
        <f t="shared" si="117"/>
        <v>845972.04065796093</v>
      </c>
      <c r="AE161" s="96">
        <f t="shared" si="127"/>
        <v>76137483.659216478</v>
      </c>
      <c r="AF161" s="95">
        <f t="shared" si="128"/>
        <v>85764579.644157514</v>
      </c>
      <c r="AG161" s="96"/>
      <c r="AH161" s="86">
        <f t="shared" si="129"/>
        <v>13.477934378917446</v>
      </c>
      <c r="AI161" s="96">
        <f t="shared" si="130"/>
        <v>0</v>
      </c>
      <c r="AJ161" s="88">
        <f t="shared" si="131"/>
        <v>120.60904549463476</v>
      </c>
      <c r="AK161" s="96">
        <f t="shared" si="132"/>
        <v>403096336.82619262</v>
      </c>
      <c r="AL161" s="95">
        <f t="shared" si="133"/>
        <v>403096336.82619262</v>
      </c>
      <c r="AM161" s="96"/>
      <c r="AN161" s="99">
        <v>0.36834289545924326</v>
      </c>
      <c r="AO161" s="96">
        <f t="shared" si="134"/>
        <v>180068445.44954804</v>
      </c>
      <c r="AP161" s="100"/>
      <c r="AQ161" s="95">
        <f t="shared" si="135"/>
        <v>1541238816.1607246</v>
      </c>
      <c r="AS161" s="89">
        <v>747046800</v>
      </c>
      <c r="AT161" s="89">
        <v>932709395.06395853</v>
      </c>
      <c r="AU161" s="89">
        <v>915809707.95724797</v>
      </c>
      <c r="AV161" s="90">
        <f t="shared" si="136"/>
        <v>-1.8118920208316004E-2</v>
      </c>
      <c r="AW161" s="90">
        <f t="shared" si="137"/>
        <v>0.14362008325829037</v>
      </c>
      <c r="AX161" s="90">
        <f t="shared" si="138"/>
        <v>3.3021318760560361E-3</v>
      </c>
      <c r="AY161" s="90">
        <f t="shared" si="139"/>
        <v>1.4739475247568823E-2</v>
      </c>
      <c r="AZ161" s="91">
        <f t="shared" si="140"/>
        <v>4.8671691051335949E-5</v>
      </c>
      <c r="BA161" s="90">
        <f t="shared" si="141"/>
        <v>1.2818400922490418E-2</v>
      </c>
      <c r="BB161" s="92">
        <f t="shared" si="142"/>
        <v>661781241.23529029</v>
      </c>
      <c r="BC161" s="101">
        <f t="shared" si="143"/>
        <v>1408828041.2352903</v>
      </c>
      <c r="BD161" s="103"/>
      <c r="BE161" s="76"/>
      <c r="BF161" s="103"/>
      <c r="BG161" s="103"/>
      <c r="BH161" s="103"/>
      <c r="BI161" s="103"/>
      <c r="BJ161" s="103"/>
    </row>
    <row r="162" spans="3:62" s="9" customFormat="1">
      <c r="C162" s="47"/>
      <c r="D162" s="79" t="s">
        <v>297</v>
      </c>
      <c r="E162" s="80" t="s">
        <v>590</v>
      </c>
      <c r="F162" s="81" t="s">
        <v>60</v>
      </c>
      <c r="G162" s="93">
        <v>64695.756475968381</v>
      </c>
      <c r="H162" s="94">
        <v>0.73195988363586872</v>
      </c>
      <c r="I162" s="95">
        <v>47354.698381884315</v>
      </c>
      <c r="J162" s="96"/>
      <c r="K162" s="83">
        <f t="shared" si="113"/>
        <v>161.02627987473545</v>
      </c>
      <c r="L162" s="84">
        <f t="shared" si="114"/>
        <v>231.94527356290715</v>
      </c>
      <c r="M162" s="84">
        <f t="shared" si="115"/>
        <v>138.70751908034916</v>
      </c>
      <c r="N162" s="84">
        <f t="shared" si="116"/>
        <v>116.27606530611774</v>
      </c>
      <c r="O162" s="96">
        <f t="shared" si="119"/>
        <v>91504210.98029983</v>
      </c>
      <c r="P162" s="96">
        <f t="shared" si="120"/>
        <v>131804381.64810137</v>
      </c>
      <c r="Q162" s="96">
        <f t="shared" si="121"/>
        <v>78821432.75219278</v>
      </c>
      <c r="R162" s="96">
        <f t="shared" si="122"/>
        <v>66074616.019241869</v>
      </c>
      <c r="S162" s="96">
        <v>0</v>
      </c>
      <c r="T162" s="96">
        <v>0</v>
      </c>
      <c r="U162" s="96">
        <v>1</v>
      </c>
      <c r="V162" s="85">
        <f t="shared" si="123"/>
        <v>131804381.64810137</v>
      </c>
      <c r="W162" s="85">
        <f t="shared" si="124"/>
        <v>78821432.75219278</v>
      </c>
      <c r="X162" s="85">
        <f t="shared" si="125"/>
        <v>0</v>
      </c>
      <c r="Y162" s="97"/>
      <c r="Z162" s="95">
        <f t="shared" si="118"/>
        <v>157578826.9995417</v>
      </c>
      <c r="AA162" s="96"/>
      <c r="AB162" s="98">
        <f t="shared" si="126"/>
        <v>9627095.9849410318</v>
      </c>
      <c r="AC162" s="96">
        <v>60</v>
      </c>
      <c r="AD162" s="41">
        <f t="shared" si="117"/>
        <v>845972.04065796093</v>
      </c>
      <c r="AE162" s="96">
        <f t="shared" si="127"/>
        <v>50758322.439477652</v>
      </c>
      <c r="AF162" s="95">
        <f t="shared" si="128"/>
        <v>60385418.424418688</v>
      </c>
      <c r="AG162" s="96"/>
      <c r="AH162" s="86">
        <f t="shared" si="129"/>
        <v>13.477934378917446</v>
      </c>
      <c r="AI162" s="96">
        <f t="shared" si="130"/>
        <v>0</v>
      </c>
      <c r="AJ162" s="88">
        <f t="shared" si="131"/>
        <v>120.60904549463476</v>
      </c>
      <c r="AK162" s="96">
        <f t="shared" si="132"/>
        <v>93634721.233438581</v>
      </c>
      <c r="AL162" s="95">
        <f t="shared" si="133"/>
        <v>93634721.233438581</v>
      </c>
      <c r="AM162" s="96"/>
      <c r="AN162" s="99">
        <v>1</v>
      </c>
      <c r="AO162" s="96">
        <f t="shared" si="134"/>
        <v>154020139.65785727</v>
      </c>
      <c r="AP162" s="100"/>
      <c r="AQ162" s="95">
        <f t="shared" si="135"/>
        <v>311598966.65739894</v>
      </c>
      <c r="AS162" s="89">
        <v>192962700</v>
      </c>
      <c r="AT162" s="89">
        <v>241495708.00991958</v>
      </c>
      <c r="AU162" s="89">
        <v>231143299.28916663</v>
      </c>
      <c r="AV162" s="90">
        <f t="shared" si="136"/>
        <v>-4.286787871330501E-2</v>
      </c>
      <c r="AW162" s="90">
        <f t="shared" si="137"/>
        <v>0.11887112475330137</v>
      </c>
      <c r="AX162" s="90">
        <f t="shared" si="138"/>
        <v>2.7331005614624009E-3</v>
      </c>
      <c r="AY162" s="90">
        <f t="shared" si="139"/>
        <v>3.7201297484751135E-3</v>
      </c>
      <c r="AZ162" s="91">
        <f t="shared" si="140"/>
        <v>1.0167488704270312E-5</v>
      </c>
      <c r="BA162" s="90">
        <f t="shared" si="141"/>
        <v>2.6777566953398906E-3</v>
      </c>
      <c r="BB162" s="92">
        <f t="shared" si="142"/>
        <v>138245726.61469325</v>
      </c>
      <c r="BC162" s="101">
        <f t="shared" si="143"/>
        <v>331208426.61469328</v>
      </c>
      <c r="BD162" s="103"/>
      <c r="BE162" s="76"/>
      <c r="BF162" s="103"/>
      <c r="BG162" s="103"/>
      <c r="BH162" s="103"/>
      <c r="BI162" s="103"/>
      <c r="BJ162" s="103"/>
    </row>
    <row r="163" spans="3:62" s="10" customFormat="1">
      <c r="C163" s="49"/>
      <c r="D163" s="104" t="s">
        <v>298</v>
      </c>
      <c r="E163" s="105" t="s">
        <v>591</v>
      </c>
      <c r="F163" s="52" t="s">
        <v>74</v>
      </c>
      <c r="G163" s="106">
        <v>422515.35668804881</v>
      </c>
      <c r="H163" s="107">
        <v>0</v>
      </c>
      <c r="I163" s="108">
        <v>0</v>
      </c>
      <c r="J163" s="107"/>
      <c r="K163" s="57">
        <f t="shared" si="113"/>
        <v>161.02627987473545</v>
      </c>
      <c r="L163" s="58">
        <f t="shared" si="114"/>
        <v>231.94527356290715</v>
      </c>
      <c r="M163" s="58">
        <f t="shared" si="115"/>
        <v>138.70751908034916</v>
      </c>
      <c r="N163" s="58">
        <f t="shared" si="116"/>
        <v>116.27606530611774</v>
      </c>
      <c r="O163" s="107">
        <f t="shared" si="119"/>
        <v>0</v>
      </c>
      <c r="P163" s="107">
        <f t="shared" si="120"/>
        <v>0</v>
      </c>
      <c r="Q163" s="107">
        <f t="shared" si="121"/>
        <v>0</v>
      </c>
      <c r="R163" s="107">
        <f t="shared" si="122"/>
        <v>0</v>
      </c>
      <c r="S163" s="107">
        <v>1</v>
      </c>
      <c r="T163" s="107">
        <v>1</v>
      </c>
      <c r="U163" s="107">
        <v>0</v>
      </c>
      <c r="V163" s="59">
        <f>SUM(V159:V162)</f>
        <v>304198536.38673121</v>
      </c>
      <c r="W163" s="59">
        <f>SUM(W159:W162)</f>
        <v>181916292.7613309</v>
      </c>
      <c r="X163" s="85">
        <f t="shared" si="125"/>
        <v>0</v>
      </c>
      <c r="Y163" s="109"/>
      <c r="Z163" s="108">
        <f t="shared" si="118"/>
        <v>486114829.14806211</v>
      </c>
      <c r="AA163" s="107"/>
      <c r="AB163" s="110">
        <f t="shared" si="126"/>
        <v>9627095.9849410318</v>
      </c>
      <c r="AC163" s="107">
        <v>56</v>
      </c>
      <c r="AD163" s="62">
        <f t="shared" si="117"/>
        <v>845972.04065796093</v>
      </c>
      <c r="AE163" s="107">
        <f t="shared" si="127"/>
        <v>47374434.276845813</v>
      </c>
      <c r="AF163" s="108">
        <f t="shared" si="128"/>
        <v>57001530.261786848</v>
      </c>
      <c r="AG163" s="107"/>
      <c r="AH163" s="64">
        <f t="shared" si="129"/>
        <v>13.477934378917446</v>
      </c>
      <c r="AI163" s="107">
        <f t="shared" si="130"/>
        <v>68335611.018317044</v>
      </c>
      <c r="AJ163" s="66">
        <f t="shared" si="131"/>
        <v>120.60904549463476</v>
      </c>
      <c r="AK163" s="107">
        <f t="shared" si="132"/>
        <v>0</v>
      </c>
      <c r="AL163" s="108">
        <f t="shared" si="133"/>
        <v>68335611.018317044</v>
      </c>
      <c r="AM163" s="107"/>
      <c r="AN163" s="111">
        <v>0.56972252760326936</v>
      </c>
      <c r="AO163" s="107">
        <f t="shared" si="134"/>
        <v>71407392.932668865</v>
      </c>
      <c r="AP163" s="112"/>
      <c r="AQ163" s="108">
        <f t="shared" si="135"/>
        <v>557522222.08073092</v>
      </c>
      <c r="AS163" s="71">
        <v>317160900</v>
      </c>
      <c r="AT163" s="71">
        <v>388160590.0767554</v>
      </c>
      <c r="AU163" s="71">
        <v>357017119.5074265</v>
      </c>
      <c r="AV163" s="72">
        <f t="shared" si="136"/>
        <v>-8.0233468738211036E-2</v>
      </c>
      <c r="AW163" s="72">
        <f t="shared" si="137"/>
        <v>8.1505534728395349E-2</v>
      </c>
      <c r="AX163" s="72">
        <f t="shared" si="138"/>
        <v>1.8739859927360857E-3</v>
      </c>
      <c r="AY163" s="72">
        <f t="shared" si="139"/>
        <v>5.7460026359358995E-3</v>
      </c>
      <c r="AZ163" s="73">
        <f t="shared" si="140"/>
        <v>1.0767928453968501E-5</v>
      </c>
      <c r="BA163" s="72">
        <f t="shared" si="141"/>
        <v>2.8358912757331049E-3</v>
      </c>
      <c r="BB163" s="74">
        <f t="shared" si="142"/>
        <v>146409810.38205531</v>
      </c>
      <c r="BC163" s="113">
        <f t="shared" si="143"/>
        <v>463570710.38205528</v>
      </c>
      <c r="BD163" s="102"/>
      <c r="BE163" s="76"/>
      <c r="BF163" s="102"/>
      <c r="BG163" s="102"/>
      <c r="BH163" s="102"/>
      <c r="BI163" s="102"/>
      <c r="BJ163" s="102"/>
    </row>
    <row r="164" spans="3:62" s="9" customFormat="1">
      <c r="C164" s="49"/>
      <c r="D164" s="79" t="s">
        <v>299</v>
      </c>
      <c r="E164" s="80" t="s">
        <v>300</v>
      </c>
      <c r="F164" s="81" t="s">
        <v>60</v>
      </c>
      <c r="G164" s="93">
        <v>42268.482863517791</v>
      </c>
      <c r="H164" s="94">
        <v>0.47567505216951095</v>
      </c>
      <c r="I164" s="95">
        <v>20106.062791229906</v>
      </c>
      <c r="J164" s="96"/>
      <c r="K164" s="83">
        <f t="shared" si="113"/>
        <v>161.02627987473545</v>
      </c>
      <c r="L164" s="84">
        <f t="shared" si="114"/>
        <v>231.94527356290715</v>
      </c>
      <c r="M164" s="84">
        <f t="shared" si="115"/>
        <v>138.70751908034916</v>
      </c>
      <c r="N164" s="84">
        <f t="shared" si="116"/>
        <v>116.27606530611774</v>
      </c>
      <c r="O164" s="96">
        <f t="shared" si="119"/>
        <v>38851253.930395097</v>
      </c>
      <c r="P164" s="96">
        <f t="shared" si="120"/>
        <v>55962074.812617704</v>
      </c>
      <c r="Q164" s="96">
        <f t="shared" si="121"/>
        <v>33466345.058942646</v>
      </c>
      <c r="R164" s="96">
        <f t="shared" si="122"/>
        <v>28054246.441943429</v>
      </c>
      <c r="S164" s="96">
        <v>1</v>
      </c>
      <c r="T164" s="96">
        <v>1</v>
      </c>
      <c r="U164" s="96">
        <v>1</v>
      </c>
      <c r="V164" s="85">
        <f t="shared" si="123"/>
        <v>0</v>
      </c>
      <c r="W164" s="85">
        <f t="shared" si="124"/>
        <v>0</v>
      </c>
      <c r="X164" s="85">
        <f t="shared" si="125"/>
        <v>0</v>
      </c>
      <c r="Y164" s="97"/>
      <c r="Z164" s="95">
        <f t="shared" si="118"/>
        <v>156333920.24389887</v>
      </c>
      <c r="AA164" s="96"/>
      <c r="AB164" s="98">
        <f t="shared" si="126"/>
        <v>9627095.9849410318</v>
      </c>
      <c r="AC164" s="96">
        <v>23</v>
      </c>
      <c r="AD164" s="41">
        <f t="shared" si="117"/>
        <v>845972.04065796093</v>
      </c>
      <c r="AE164" s="96">
        <f t="shared" si="127"/>
        <v>19457356.9351331</v>
      </c>
      <c r="AF164" s="95">
        <f t="shared" si="128"/>
        <v>29084452.920074131</v>
      </c>
      <c r="AG164" s="96"/>
      <c r="AH164" s="86">
        <f t="shared" si="129"/>
        <v>13.477934378917446</v>
      </c>
      <c r="AI164" s="96">
        <f t="shared" si="130"/>
        <v>0</v>
      </c>
      <c r="AJ164" s="88">
        <f t="shared" si="131"/>
        <v>120.60904549463476</v>
      </c>
      <c r="AK164" s="96">
        <f t="shared" si="132"/>
        <v>61175536.472102478</v>
      </c>
      <c r="AL164" s="95">
        <f t="shared" si="133"/>
        <v>61175536.472102478</v>
      </c>
      <c r="AM164" s="96"/>
      <c r="AN164" s="99">
        <v>3.0570506838237144E-2</v>
      </c>
      <c r="AO164" s="96">
        <f t="shared" si="134"/>
        <v>2759293.622932747</v>
      </c>
      <c r="AP164" s="100"/>
      <c r="AQ164" s="95">
        <f t="shared" si="135"/>
        <v>159093213.8668316</v>
      </c>
      <c r="AS164" s="89">
        <v>57238200.000000007</v>
      </c>
      <c r="AT164" s="89">
        <v>70221776.015799463</v>
      </c>
      <c r="AU164" s="89">
        <v>88547369.805684626</v>
      </c>
      <c r="AV164" s="90">
        <f t="shared" si="136"/>
        <v>0.26096739259004242</v>
      </c>
      <c r="AW164" s="90">
        <f t="shared" si="137"/>
        <v>0.42270639605664884</v>
      </c>
      <c r="AX164" s="90">
        <f t="shared" si="138"/>
        <v>9.718921149217857E-3</v>
      </c>
      <c r="AY164" s="90">
        <f t="shared" si="139"/>
        <v>1.4251233134439959E-3</v>
      </c>
      <c r="AZ164" s="91">
        <f t="shared" si="140"/>
        <v>1.3850661111274281E-5</v>
      </c>
      <c r="BA164" s="90">
        <f t="shared" si="141"/>
        <v>3.6477739591706079E-3</v>
      </c>
      <c r="BB164" s="92">
        <f t="shared" si="142"/>
        <v>188325235.96684989</v>
      </c>
      <c r="BC164" s="101">
        <f t="shared" si="143"/>
        <v>245563435.96684989</v>
      </c>
      <c r="BD164" s="102"/>
      <c r="BE164" s="76"/>
      <c r="BF164" s="102"/>
      <c r="BG164" s="102"/>
      <c r="BH164" s="102"/>
      <c r="BI164" s="102"/>
      <c r="BJ164" s="102"/>
    </row>
    <row r="165" spans="3:62" s="9" customFormat="1">
      <c r="C165" s="47"/>
      <c r="D165" s="79" t="s">
        <v>301</v>
      </c>
      <c r="E165" s="80" t="s">
        <v>302</v>
      </c>
      <c r="F165" s="81" t="s">
        <v>60</v>
      </c>
      <c r="G165" s="93">
        <v>54773.319857561022</v>
      </c>
      <c r="H165" s="94">
        <v>0.5443473301110201</v>
      </c>
      <c r="I165" s="95">
        <v>29815.710425780264</v>
      </c>
      <c r="J165" s="96"/>
      <c r="K165" s="83">
        <f t="shared" si="113"/>
        <v>161.02627987473545</v>
      </c>
      <c r="L165" s="84">
        <f t="shared" si="114"/>
        <v>231.94527356290715</v>
      </c>
      <c r="M165" s="84">
        <f t="shared" si="115"/>
        <v>138.70751908034916</v>
      </c>
      <c r="N165" s="84">
        <f t="shared" si="116"/>
        <v>116.27606530611774</v>
      </c>
      <c r="O165" s="96">
        <f t="shared" si="119"/>
        <v>57613355.180229127</v>
      </c>
      <c r="P165" s="96">
        <f t="shared" si="120"/>
        <v>82987357.334160313</v>
      </c>
      <c r="Q165" s="96">
        <f t="shared" si="121"/>
        <v>49627958.673336975</v>
      </c>
      <c r="R165" s="96">
        <f t="shared" si="122"/>
        <v>41602241.911395855</v>
      </c>
      <c r="S165" s="96">
        <v>1</v>
      </c>
      <c r="T165" s="96">
        <v>1</v>
      </c>
      <c r="U165" s="96">
        <v>1</v>
      </c>
      <c r="V165" s="85">
        <f t="shared" si="123"/>
        <v>0</v>
      </c>
      <c r="W165" s="85">
        <f t="shared" si="124"/>
        <v>0</v>
      </c>
      <c r="X165" s="85">
        <f t="shared" si="125"/>
        <v>0</v>
      </c>
      <c r="Y165" s="97"/>
      <c r="Z165" s="95">
        <f t="shared" si="118"/>
        <v>231830913.09912229</v>
      </c>
      <c r="AA165" s="96"/>
      <c r="AB165" s="98">
        <f t="shared" si="126"/>
        <v>9627095.9849410318</v>
      </c>
      <c r="AC165" s="96">
        <v>29</v>
      </c>
      <c r="AD165" s="41">
        <f t="shared" si="117"/>
        <v>845972.04065796093</v>
      </c>
      <c r="AE165" s="96">
        <f t="shared" si="127"/>
        <v>24533189.179080866</v>
      </c>
      <c r="AF165" s="95">
        <f t="shared" si="128"/>
        <v>34160285.164021894</v>
      </c>
      <c r="AG165" s="96"/>
      <c r="AH165" s="86">
        <f t="shared" si="129"/>
        <v>13.477934378917446</v>
      </c>
      <c r="AI165" s="96">
        <f t="shared" si="130"/>
        <v>0</v>
      </c>
      <c r="AJ165" s="88">
        <f t="shared" si="131"/>
        <v>120.60904549463476</v>
      </c>
      <c r="AK165" s="96">
        <f t="shared" si="132"/>
        <v>79273893.9191131</v>
      </c>
      <c r="AL165" s="95">
        <f t="shared" si="133"/>
        <v>79273893.9191131</v>
      </c>
      <c r="AM165" s="96"/>
      <c r="AN165" s="99">
        <v>0.28776125870003166</v>
      </c>
      <c r="AO165" s="96">
        <f t="shared" si="134"/>
        <v>32641962.152567729</v>
      </c>
      <c r="AP165" s="100"/>
      <c r="AQ165" s="95">
        <f t="shared" si="135"/>
        <v>264472875.25169003</v>
      </c>
      <c r="AS165" s="89">
        <v>103732200</v>
      </c>
      <c r="AT165" s="89">
        <v>130547336.99003398</v>
      </c>
      <c r="AU165" s="89">
        <v>146616706.02405182</v>
      </c>
      <c r="AV165" s="90">
        <f t="shared" si="136"/>
        <v>0.12309227751803602</v>
      </c>
      <c r="AW165" s="90">
        <f t="shared" si="137"/>
        <v>0.28483128098464239</v>
      </c>
      <c r="AX165" s="90">
        <f t="shared" si="138"/>
        <v>6.5488783385938372E-3</v>
      </c>
      <c r="AY165" s="90">
        <f t="shared" si="139"/>
        <v>2.3597187172670476E-3</v>
      </c>
      <c r="AZ165" s="91">
        <f t="shared" si="140"/>
        <v>1.5453510792684604E-5</v>
      </c>
      <c r="BA165" s="90">
        <f t="shared" si="141"/>
        <v>4.0699078400980842E-3</v>
      </c>
      <c r="BB165" s="92">
        <f t="shared" si="142"/>
        <v>210118928.12680614</v>
      </c>
      <c r="BC165" s="101">
        <f t="shared" si="143"/>
        <v>313851128.12680614</v>
      </c>
      <c r="BD165" s="103"/>
      <c r="BE165" s="76"/>
      <c r="BF165" s="103"/>
      <c r="BG165" s="103"/>
      <c r="BH165" s="103"/>
      <c r="BI165" s="103"/>
      <c r="BJ165" s="103"/>
    </row>
    <row r="166" spans="3:62" s="9" customFormat="1">
      <c r="C166" s="47"/>
      <c r="D166" s="79" t="s">
        <v>303</v>
      </c>
      <c r="E166" s="80" t="s">
        <v>304</v>
      </c>
      <c r="F166" s="81" t="s">
        <v>60</v>
      </c>
      <c r="G166" s="93">
        <v>25511.774638406161</v>
      </c>
      <c r="H166" s="94">
        <v>0.60776562617687047</v>
      </c>
      <c r="I166" s="95">
        <v>15505.179687994123</v>
      </c>
      <c r="J166" s="96"/>
      <c r="K166" s="83">
        <f t="shared" si="113"/>
        <v>161.02627987473545</v>
      </c>
      <c r="L166" s="84">
        <f t="shared" si="114"/>
        <v>231.94527356290715</v>
      </c>
      <c r="M166" s="84">
        <f t="shared" si="115"/>
        <v>138.70751908034916</v>
      </c>
      <c r="N166" s="84">
        <f t="shared" si="116"/>
        <v>116.27606530611774</v>
      </c>
      <c r="O166" s="96">
        <f t="shared" si="119"/>
        <v>29960896.847364061</v>
      </c>
      <c r="P166" s="96">
        <f t="shared" si="120"/>
        <v>43156237.732485935</v>
      </c>
      <c r="Q166" s="96">
        <f t="shared" si="121"/>
        <v>25808220.089000244</v>
      </c>
      <c r="R166" s="96">
        <f t="shared" si="122"/>
        <v>21634575.431811541</v>
      </c>
      <c r="S166" s="96">
        <v>1</v>
      </c>
      <c r="T166" s="96">
        <v>1</v>
      </c>
      <c r="U166" s="96">
        <v>1</v>
      </c>
      <c r="V166" s="85">
        <f t="shared" si="123"/>
        <v>0</v>
      </c>
      <c r="W166" s="85">
        <f t="shared" si="124"/>
        <v>0</v>
      </c>
      <c r="X166" s="85">
        <f t="shared" si="125"/>
        <v>0</v>
      </c>
      <c r="Y166" s="97"/>
      <c r="Z166" s="95">
        <f t="shared" si="118"/>
        <v>120559930.10066177</v>
      </c>
      <c r="AA166" s="96"/>
      <c r="AB166" s="98">
        <f t="shared" si="126"/>
        <v>9627095.9849410318</v>
      </c>
      <c r="AC166" s="96">
        <v>17</v>
      </c>
      <c r="AD166" s="41">
        <f t="shared" si="117"/>
        <v>845972.04065796093</v>
      </c>
      <c r="AE166" s="96">
        <f t="shared" si="127"/>
        <v>14381524.691185337</v>
      </c>
      <c r="AF166" s="95">
        <f t="shared" si="128"/>
        <v>24008620.676126368</v>
      </c>
      <c r="AG166" s="96"/>
      <c r="AH166" s="86">
        <f t="shared" si="129"/>
        <v>13.477934378917446</v>
      </c>
      <c r="AI166" s="96">
        <f t="shared" si="130"/>
        <v>0</v>
      </c>
      <c r="AJ166" s="88">
        <f t="shared" si="131"/>
        <v>120.60904549463476</v>
      </c>
      <c r="AK166" s="96">
        <f t="shared" si="132"/>
        <v>36923409.456148773</v>
      </c>
      <c r="AL166" s="95">
        <f t="shared" si="133"/>
        <v>36923409.456148773</v>
      </c>
      <c r="AM166" s="96"/>
      <c r="AN166" s="99">
        <v>0.40134304466000204</v>
      </c>
      <c r="AO166" s="96">
        <f t="shared" si="134"/>
        <v>24454646.490602292</v>
      </c>
      <c r="AP166" s="100"/>
      <c r="AQ166" s="95">
        <f t="shared" si="135"/>
        <v>145014576.59126407</v>
      </c>
      <c r="AS166" s="89">
        <v>71828100</v>
      </c>
      <c r="AT166" s="89">
        <v>90272698.264810532</v>
      </c>
      <c r="AU166" s="89">
        <v>86447817.027602196</v>
      </c>
      <c r="AV166" s="90">
        <f t="shared" si="136"/>
        <v>-4.2370299223672643E-2</v>
      </c>
      <c r="AW166" s="90">
        <f t="shared" si="137"/>
        <v>0.11936870424293375</v>
      </c>
      <c r="AX166" s="90">
        <f t="shared" si="138"/>
        <v>2.7445409746435561E-3</v>
      </c>
      <c r="AY166" s="90">
        <f t="shared" si="139"/>
        <v>1.3913321165014156E-3</v>
      </c>
      <c r="AZ166" s="91">
        <f t="shared" si="140"/>
        <v>3.8185680030756767E-6</v>
      </c>
      <c r="BA166" s="90">
        <f t="shared" si="141"/>
        <v>1.0056756721600309E-3</v>
      </c>
      <c r="BB166" s="92">
        <f t="shared" si="142"/>
        <v>51920461.735167548</v>
      </c>
      <c r="BC166" s="101">
        <f t="shared" si="143"/>
        <v>123748561.73516755</v>
      </c>
      <c r="BD166" s="103"/>
      <c r="BE166" s="76"/>
      <c r="BF166" s="103"/>
      <c r="BG166" s="103"/>
      <c r="BH166" s="103"/>
      <c r="BI166" s="103"/>
      <c r="BJ166" s="103"/>
    </row>
    <row r="167" spans="3:62" s="9" customFormat="1">
      <c r="C167" s="47"/>
      <c r="D167" s="79" t="s">
        <v>305</v>
      </c>
      <c r="E167" s="80" t="s">
        <v>306</v>
      </c>
      <c r="F167" s="81" t="s">
        <v>60</v>
      </c>
      <c r="G167" s="93">
        <v>87839.247890398852</v>
      </c>
      <c r="H167" s="94">
        <v>0.70145092704886047</v>
      </c>
      <c r="I167" s="95">
        <v>61614.921863994939</v>
      </c>
      <c r="J167" s="96"/>
      <c r="K167" s="83">
        <f t="shared" si="113"/>
        <v>161.02627987473545</v>
      </c>
      <c r="L167" s="84">
        <f t="shared" si="114"/>
        <v>231.94527356290715</v>
      </c>
      <c r="M167" s="84">
        <f t="shared" si="115"/>
        <v>138.70751908034916</v>
      </c>
      <c r="N167" s="84">
        <f t="shared" si="116"/>
        <v>116.27606530611774</v>
      </c>
      <c r="O167" s="96">
        <f t="shared" si="119"/>
        <v>119059459.83037926</v>
      </c>
      <c r="P167" s="96">
        <f t="shared" si="120"/>
        <v>171495478.88761747</v>
      </c>
      <c r="Q167" s="96">
        <f t="shared" si="121"/>
        <v>102557435.40101162</v>
      </c>
      <c r="R167" s="96">
        <f t="shared" si="122"/>
        <v>85972088.141870618</v>
      </c>
      <c r="S167" s="96">
        <v>1</v>
      </c>
      <c r="T167" s="96">
        <v>1</v>
      </c>
      <c r="U167" s="96">
        <v>1</v>
      </c>
      <c r="V167" s="85">
        <f t="shared" si="123"/>
        <v>0</v>
      </c>
      <c r="W167" s="85">
        <f t="shared" si="124"/>
        <v>0</v>
      </c>
      <c r="X167" s="85">
        <f t="shared" si="125"/>
        <v>0</v>
      </c>
      <c r="Y167" s="97"/>
      <c r="Z167" s="95">
        <f t="shared" si="118"/>
        <v>479084462.26087892</v>
      </c>
      <c r="AA167" s="96"/>
      <c r="AB167" s="98">
        <f t="shared" si="126"/>
        <v>9627095.9849410318</v>
      </c>
      <c r="AC167" s="96">
        <v>64</v>
      </c>
      <c r="AD167" s="41">
        <f t="shared" si="117"/>
        <v>845972.04065796093</v>
      </c>
      <c r="AE167" s="96">
        <f t="shared" si="127"/>
        <v>54142210.602109499</v>
      </c>
      <c r="AF167" s="95">
        <f t="shared" si="128"/>
        <v>63769306.587050527</v>
      </c>
      <c r="AG167" s="96"/>
      <c r="AH167" s="86">
        <f t="shared" si="129"/>
        <v>13.477934378917446</v>
      </c>
      <c r="AI167" s="96">
        <f t="shared" si="130"/>
        <v>0</v>
      </c>
      <c r="AJ167" s="88">
        <f t="shared" si="131"/>
        <v>120.60904549463476</v>
      </c>
      <c r="AK167" s="96">
        <f t="shared" si="132"/>
        <v>127130494.14033137</v>
      </c>
      <c r="AL167" s="95">
        <f t="shared" si="133"/>
        <v>127130494.14033137</v>
      </c>
      <c r="AM167" s="96"/>
      <c r="AN167" s="99">
        <v>0.83055876689251962</v>
      </c>
      <c r="AO167" s="96">
        <f t="shared" si="134"/>
        <v>158553503.09216201</v>
      </c>
      <c r="AP167" s="100"/>
      <c r="AQ167" s="95">
        <f t="shared" si="135"/>
        <v>637637965.35304093</v>
      </c>
      <c r="AS167" s="89">
        <v>360554400</v>
      </c>
      <c r="AT167" s="89">
        <v>446299003.17758596</v>
      </c>
      <c r="AU167" s="89">
        <v>430254762.74933708</v>
      </c>
      <c r="AV167" s="90">
        <f t="shared" si="136"/>
        <v>-3.5949532295649671E-2</v>
      </c>
      <c r="AW167" s="90">
        <f t="shared" si="137"/>
        <v>0.12578947117095671</v>
      </c>
      <c r="AX167" s="90">
        <f t="shared" si="138"/>
        <v>2.8921680937813465E-3</v>
      </c>
      <c r="AY167" s="90">
        <f t="shared" si="139"/>
        <v>6.9247239580348457E-3</v>
      </c>
      <c r="AZ167" s="91">
        <f t="shared" si="140"/>
        <v>2.0027465689671659E-5</v>
      </c>
      <c r="BA167" s="90">
        <f t="shared" si="141"/>
        <v>5.2745256868280905E-3</v>
      </c>
      <c r="BB167" s="92">
        <f t="shared" si="142"/>
        <v>272310265.30244845</v>
      </c>
      <c r="BC167" s="101">
        <f t="shared" si="143"/>
        <v>632864665.30244851</v>
      </c>
      <c r="BD167" s="103"/>
      <c r="BE167" s="76"/>
      <c r="BF167" s="103"/>
      <c r="BG167" s="103"/>
      <c r="BH167" s="103"/>
      <c r="BI167" s="103"/>
      <c r="BJ167" s="103"/>
    </row>
    <row r="168" spans="3:62" s="9" customFormat="1">
      <c r="C168" s="47"/>
      <c r="D168" s="79" t="s">
        <v>307</v>
      </c>
      <c r="E168" s="80" t="s">
        <v>592</v>
      </c>
      <c r="F168" s="81" t="s">
        <v>60</v>
      </c>
      <c r="G168" s="93">
        <v>30479.650379151939</v>
      </c>
      <c r="H168" s="94">
        <v>0.6045687390844201</v>
      </c>
      <c r="I168" s="95">
        <v>18427.043797457856</v>
      </c>
      <c r="J168" s="96"/>
      <c r="K168" s="83">
        <f t="shared" si="113"/>
        <v>161.02627987473545</v>
      </c>
      <c r="L168" s="84">
        <f t="shared" si="114"/>
        <v>231.94527356290715</v>
      </c>
      <c r="M168" s="84">
        <f t="shared" si="115"/>
        <v>138.70751908034916</v>
      </c>
      <c r="N168" s="84">
        <f t="shared" si="116"/>
        <v>116.27606530611774</v>
      </c>
      <c r="O168" s="96">
        <f t="shared" si="119"/>
        <v>35606859.741521478</v>
      </c>
      <c r="P168" s="96">
        <f t="shared" si="120"/>
        <v>51288788.574684411</v>
      </c>
      <c r="Q168" s="96">
        <f t="shared" si="121"/>
        <v>30671634.349563785</v>
      </c>
      <c r="R168" s="96">
        <f t="shared" si="122"/>
        <v>25711489.775902823</v>
      </c>
      <c r="S168" s="96">
        <v>1</v>
      </c>
      <c r="T168" s="96">
        <v>1</v>
      </c>
      <c r="U168" s="96">
        <v>1</v>
      </c>
      <c r="V168" s="85">
        <f t="shared" si="123"/>
        <v>0</v>
      </c>
      <c r="W168" s="85">
        <f t="shared" si="124"/>
        <v>0</v>
      </c>
      <c r="X168" s="85">
        <f t="shared" si="125"/>
        <v>0</v>
      </c>
      <c r="Y168" s="97"/>
      <c r="Z168" s="95">
        <f t="shared" si="118"/>
        <v>143278772.4416725</v>
      </c>
      <c r="AA168" s="96"/>
      <c r="AB168" s="98">
        <f t="shared" si="126"/>
        <v>9627095.9849410318</v>
      </c>
      <c r="AC168" s="96">
        <v>28</v>
      </c>
      <c r="AD168" s="41">
        <f t="shared" si="117"/>
        <v>845972.04065796093</v>
      </c>
      <c r="AE168" s="96">
        <f t="shared" si="127"/>
        <v>23687217.138422906</v>
      </c>
      <c r="AF168" s="95">
        <f t="shared" si="128"/>
        <v>33314313.123363938</v>
      </c>
      <c r="AG168" s="96"/>
      <c r="AH168" s="86">
        <f t="shared" si="129"/>
        <v>13.477934378917446</v>
      </c>
      <c r="AI168" s="96">
        <f t="shared" si="130"/>
        <v>0</v>
      </c>
      <c r="AJ168" s="88">
        <f t="shared" si="131"/>
        <v>120.60904549463476</v>
      </c>
      <c r="AK168" s="96">
        <f t="shared" si="132"/>
        <v>44113458.470876373</v>
      </c>
      <c r="AL168" s="95">
        <f t="shared" si="133"/>
        <v>44113458.470876373</v>
      </c>
      <c r="AM168" s="96"/>
      <c r="AN168" s="99">
        <v>0.31905127970087821</v>
      </c>
      <c r="AO168" s="96">
        <f t="shared" si="134"/>
        <v>24703429.611529678</v>
      </c>
      <c r="AP168" s="100"/>
      <c r="AQ168" s="95">
        <f t="shared" si="135"/>
        <v>167982202.05320218</v>
      </c>
      <c r="AS168" s="89">
        <v>91098000</v>
      </c>
      <c r="AT168" s="89">
        <v>111654380.18160918</v>
      </c>
      <c r="AU168" s="89">
        <v>109080454.37546098</v>
      </c>
      <c r="AV168" s="90">
        <f t="shared" si="136"/>
        <v>-2.305261828476083E-2</v>
      </c>
      <c r="AW168" s="90">
        <f t="shared" si="137"/>
        <v>0.13868638518184556</v>
      </c>
      <c r="AX168" s="90">
        <f t="shared" si="138"/>
        <v>3.1886956398733484E-3</v>
      </c>
      <c r="AY168" s="90">
        <f t="shared" si="139"/>
        <v>1.7555925027775776E-3</v>
      </c>
      <c r="AZ168" s="91">
        <f t="shared" si="140"/>
        <v>5.5980501590012011E-6</v>
      </c>
      <c r="BA168" s="90">
        <f t="shared" si="141"/>
        <v>1.4743282958178416E-3</v>
      </c>
      <c r="BB168" s="92">
        <f t="shared" si="142"/>
        <v>76115797.554963768</v>
      </c>
      <c r="BC168" s="101">
        <f t="shared" si="143"/>
        <v>167213797.55496377</v>
      </c>
      <c r="BD168" s="103"/>
      <c r="BE168" s="76"/>
      <c r="BF168" s="103"/>
      <c r="BG168" s="103"/>
      <c r="BH168" s="103"/>
      <c r="BI168" s="103"/>
      <c r="BJ168" s="103"/>
    </row>
    <row r="169" spans="3:62" s="10" customFormat="1">
      <c r="C169" s="49"/>
      <c r="D169" s="104" t="s">
        <v>308</v>
      </c>
      <c r="E169" s="105" t="s">
        <v>309</v>
      </c>
      <c r="F169" s="52" t="s">
        <v>74</v>
      </c>
      <c r="G169" s="106">
        <v>240872.47562903576</v>
      </c>
      <c r="H169" s="107">
        <v>0</v>
      </c>
      <c r="I169" s="108">
        <v>0</v>
      </c>
      <c r="J169" s="107"/>
      <c r="K169" s="57">
        <f t="shared" si="113"/>
        <v>161.02627987473545</v>
      </c>
      <c r="L169" s="58">
        <f t="shared" si="114"/>
        <v>231.94527356290715</v>
      </c>
      <c r="M169" s="58">
        <f t="shared" si="115"/>
        <v>138.70751908034916</v>
      </c>
      <c r="N169" s="58">
        <f t="shared" si="116"/>
        <v>116.27606530611774</v>
      </c>
      <c r="O169" s="107">
        <f t="shared" si="119"/>
        <v>0</v>
      </c>
      <c r="P169" s="107">
        <f t="shared" si="120"/>
        <v>0</v>
      </c>
      <c r="Q169" s="107">
        <f t="shared" si="121"/>
        <v>0</v>
      </c>
      <c r="R169" s="107">
        <f t="shared" si="122"/>
        <v>0</v>
      </c>
      <c r="S169" s="107">
        <v>0</v>
      </c>
      <c r="T169" s="107">
        <v>0</v>
      </c>
      <c r="U169" s="107">
        <v>0</v>
      </c>
      <c r="V169" s="85">
        <f t="shared" si="123"/>
        <v>0</v>
      </c>
      <c r="W169" s="85">
        <f t="shared" si="124"/>
        <v>0</v>
      </c>
      <c r="X169" s="85">
        <f t="shared" si="125"/>
        <v>0</v>
      </c>
      <c r="Y169" s="109"/>
      <c r="Z169" s="108">
        <f t="shared" si="118"/>
        <v>0</v>
      </c>
      <c r="AA169" s="107"/>
      <c r="AB169" s="110">
        <f t="shared" si="126"/>
        <v>9627095.9849410318</v>
      </c>
      <c r="AC169" s="107">
        <v>35</v>
      </c>
      <c r="AD169" s="62">
        <f t="shared" si="117"/>
        <v>845972.04065796093</v>
      </c>
      <c r="AE169" s="107">
        <f t="shared" si="127"/>
        <v>29609021.423028633</v>
      </c>
      <c r="AF169" s="108">
        <f t="shared" si="128"/>
        <v>39236117.407969669</v>
      </c>
      <c r="AG169" s="107"/>
      <c r="AH169" s="64">
        <f t="shared" si="129"/>
        <v>13.477934378917446</v>
      </c>
      <c r="AI169" s="107">
        <f t="shared" si="130"/>
        <v>38957561.042586431</v>
      </c>
      <c r="AJ169" s="66">
        <f t="shared" si="131"/>
        <v>120.60904549463476</v>
      </c>
      <c r="AK169" s="107">
        <f t="shared" si="132"/>
        <v>0</v>
      </c>
      <c r="AL169" s="108">
        <f t="shared" si="133"/>
        <v>38957561.042586431</v>
      </c>
      <c r="AM169" s="107"/>
      <c r="AN169" s="111">
        <v>0.61060152383359967</v>
      </c>
      <c r="AO169" s="107">
        <f t="shared" si="134"/>
        <v>47745179.216064058</v>
      </c>
      <c r="AP169" s="112"/>
      <c r="AQ169" s="108">
        <f t="shared" si="135"/>
        <v>47745179.216064058</v>
      </c>
      <c r="AS169" s="71">
        <v>28510200</v>
      </c>
      <c r="AT169" s="71">
        <v>35599839.549386211</v>
      </c>
      <c r="AU169" s="71">
        <v>36388991.736768648</v>
      </c>
      <c r="AV169" s="72">
        <f t="shared" si="136"/>
        <v>2.21672961836718E-2</v>
      </c>
      <c r="AW169" s="72">
        <f t="shared" si="137"/>
        <v>0.18390629965027819</v>
      </c>
      <c r="AX169" s="72">
        <f t="shared" si="138"/>
        <v>4.2283978710034743E-3</v>
      </c>
      <c r="AY169" s="72">
        <f t="shared" si="139"/>
        <v>5.8566167002580645E-4</v>
      </c>
      <c r="AZ169" s="73">
        <f t="shared" si="140"/>
        <v>2.4764105586654592E-6</v>
      </c>
      <c r="BA169" s="72">
        <f t="shared" si="141"/>
        <v>6.5219890051038262E-4</v>
      </c>
      <c r="BB169" s="74">
        <f t="shared" si="142"/>
        <v>33671360.454545438</v>
      </c>
      <c r="BC169" s="113">
        <f t="shared" si="143"/>
        <v>62181560.454545438</v>
      </c>
      <c r="BD169" s="102"/>
      <c r="BE169" s="76"/>
      <c r="BF169" s="102"/>
      <c r="BG169" s="102"/>
      <c r="BH169" s="102"/>
      <c r="BI169" s="102"/>
      <c r="BJ169" s="102"/>
    </row>
    <row r="170" spans="3:62" s="9" customFormat="1">
      <c r="C170" s="49"/>
      <c r="D170" s="79" t="s">
        <v>310</v>
      </c>
      <c r="E170" s="80" t="s">
        <v>311</v>
      </c>
      <c r="F170" s="81" t="s">
        <v>60</v>
      </c>
      <c r="G170" s="93">
        <v>37799.622817848307</v>
      </c>
      <c r="H170" s="94">
        <v>0.78158197580389133</v>
      </c>
      <c r="I170" s="95">
        <v>29543.503886615734</v>
      </c>
      <c r="J170" s="96"/>
      <c r="K170" s="83">
        <f t="shared" si="113"/>
        <v>161.02627987473545</v>
      </c>
      <c r="L170" s="84">
        <f t="shared" si="114"/>
        <v>231.94527356290715</v>
      </c>
      <c r="M170" s="84">
        <f t="shared" si="115"/>
        <v>138.70751908034916</v>
      </c>
      <c r="N170" s="84">
        <f t="shared" si="116"/>
        <v>116.27606530611774</v>
      </c>
      <c r="O170" s="96">
        <f t="shared" si="119"/>
        <v>57087366.303918228</v>
      </c>
      <c r="P170" s="96">
        <f t="shared" si="120"/>
        <v>82229713.091854751</v>
      </c>
      <c r="Q170" s="96">
        <f t="shared" si="121"/>
        <v>49174873.548637457</v>
      </c>
      <c r="R170" s="96">
        <f t="shared" si="122"/>
        <v>41222428.647500098</v>
      </c>
      <c r="S170" s="96">
        <v>0</v>
      </c>
      <c r="T170" s="96">
        <v>0</v>
      </c>
      <c r="U170" s="96">
        <v>1</v>
      </c>
      <c r="V170" s="85">
        <f t="shared" si="123"/>
        <v>82229713.091854751</v>
      </c>
      <c r="W170" s="85">
        <f t="shared" si="124"/>
        <v>49174873.548637457</v>
      </c>
      <c r="X170" s="85">
        <f t="shared" si="125"/>
        <v>0</v>
      </c>
      <c r="Y170" s="97"/>
      <c r="Z170" s="95">
        <f t="shared" si="118"/>
        <v>98309794.95141834</v>
      </c>
      <c r="AA170" s="96"/>
      <c r="AB170" s="98">
        <f t="shared" si="126"/>
        <v>9627095.9849410318</v>
      </c>
      <c r="AC170" s="96">
        <v>32</v>
      </c>
      <c r="AD170" s="41">
        <f t="shared" si="117"/>
        <v>845972.04065796093</v>
      </c>
      <c r="AE170" s="96">
        <f t="shared" si="127"/>
        <v>27071105.30105475</v>
      </c>
      <c r="AF170" s="95">
        <f t="shared" si="128"/>
        <v>36698201.285995781</v>
      </c>
      <c r="AG170" s="96"/>
      <c r="AH170" s="86">
        <f t="shared" si="129"/>
        <v>13.477934378917446</v>
      </c>
      <c r="AI170" s="96">
        <f t="shared" si="130"/>
        <v>0</v>
      </c>
      <c r="AJ170" s="88">
        <f t="shared" si="131"/>
        <v>120.60904549463476</v>
      </c>
      <c r="AK170" s="96">
        <f t="shared" si="132"/>
        <v>54707717.137414798</v>
      </c>
      <c r="AL170" s="95">
        <f t="shared" si="133"/>
        <v>54707717.137414798</v>
      </c>
      <c r="AM170" s="96"/>
      <c r="AN170" s="99">
        <v>1</v>
      </c>
      <c r="AO170" s="96">
        <f t="shared" si="134"/>
        <v>91405918.42341058</v>
      </c>
      <c r="AP170" s="100"/>
      <c r="AQ170" s="95">
        <f t="shared" si="135"/>
        <v>189715713.37482893</v>
      </c>
      <c r="AS170" s="89">
        <v>115668900.00000001</v>
      </c>
      <c r="AT170" s="89">
        <v>145931015.07460213</v>
      </c>
      <c r="AU170" s="89">
        <v>134820319.57625026</v>
      </c>
      <c r="AV170" s="90">
        <f t="shared" si="136"/>
        <v>-7.6136628616417956E-2</v>
      </c>
      <c r="AW170" s="90">
        <f t="shared" si="137"/>
        <v>8.5602374850188429E-2</v>
      </c>
      <c r="AX170" s="90">
        <f t="shared" si="138"/>
        <v>1.9681810805703445E-3</v>
      </c>
      <c r="AY170" s="90">
        <f t="shared" si="139"/>
        <v>2.1698620859741148E-3</v>
      </c>
      <c r="AZ170" s="91">
        <f t="shared" si="140"/>
        <v>4.2706815050611547E-6</v>
      </c>
      <c r="BA170" s="90">
        <f t="shared" si="141"/>
        <v>1.1247463681999202E-3</v>
      </c>
      <c r="BB170" s="92">
        <f t="shared" si="142"/>
        <v>58067777.105977356</v>
      </c>
      <c r="BC170" s="101">
        <f t="shared" si="143"/>
        <v>173736677.10597736</v>
      </c>
      <c r="BD170" s="102"/>
      <c r="BE170" s="76"/>
      <c r="BF170" s="102"/>
      <c r="BG170" s="102"/>
      <c r="BH170" s="102"/>
      <c r="BI170" s="102"/>
      <c r="BJ170" s="102"/>
    </row>
    <row r="171" spans="3:62" s="9" customFormat="1">
      <c r="C171" s="49"/>
      <c r="D171" s="129" t="s">
        <v>312</v>
      </c>
      <c r="E171" s="80" t="s">
        <v>313</v>
      </c>
      <c r="F171" s="81" t="s">
        <v>60</v>
      </c>
      <c r="G171" s="93">
        <v>74887.782876623227</v>
      </c>
      <c r="H171" s="94">
        <v>0.73377815087335219</v>
      </c>
      <c r="I171" s="95">
        <v>54951.018842213678</v>
      </c>
      <c r="J171" s="96"/>
      <c r="K171" s="83">
        <f t="shared" si="113"/>
        <v>161.02627987473545</v>
      </c>
      <c r="L171" s="84">
        <f t="shared" si="114"/>
        <v>231.94527356290715</v>
      </c>
      <c r="M171" s="84">
        <f t="shared" si="115"/>
        <v>138.70751908034916</v>
      </c>
      <c r="N171" s="84">
        <f t="shared" si="116"/>
        <v>116.27606530611774</v>
      </c>
      <c r="O171" s="96">
        <f t="shared" si="119"/>
        <v>106182697.67385793</v>
      </c>
      <c r="P171" s="96">
        <f t="shared" si="120"/>
        <v>152947549.17501259</v>
      </c>
      <c r="Q171" s="96">
        <f t="shared" si="121"/>
        <v>91465433.934491754</v>
      </c>
      <c r="R171" s="96">
        <f t="shared" si="122"/>
        <v>76673859.066419333</v>
      </c>
      <c r="S171" s="96">
        <v>0</v>
      </c>
      <c r="T171" s="96">
        <v>0</v>
      </c>
      <c r="U171" s="96">
        <v>1</v>
      </c>
      <c r="V171" s="85">
        <f t="shared" si="123"/>
        <v>152947549.17501259</v>
      </c>
      <c r="W171" s="85">
        <f t="shared" si="124"/>
        <v>91465433.934491754</v>
      </c>
      <c r="X171" s="85">
        <f t="shared" si="125"/>
        <v>0</v>
      </c>
      <c r="Y171" s="97"/>
      <c r="Z171" s="95">
        <f t="shared" si="118"/>
        <v>182856556.74027729</v>
      </c>
      <c r="AA171" s="96"/>
      <c r="AB171" s="98">
        <f t="shared" si="126"/>
        <v>9627095.9849410318</v>
      </c>
      <c r="AC171" s="96">
        <v>61</v>
      </c>
      <c r="AD171" s="41">
        <f t="shared" si="117"/>
        <v>845972.04065796093</v>
      </c>
      <c r="AE171" s="96">
        <f t="shared" si="127"/>
        <v>51604294.48013562</v>
      </c>
      <c r="AF171" s="95">
        <f t="shared" si="128"/>
        <v>61231390.465076655</v>
      </c>
      <c r="AG171" s="96"/>
      <c r="AH171" s="86">
        <f t="shared" si="129"/>
        <v>13.477934378917446</v>
      </c>
      <c r="AI171" s="96">
        <f t="shared" si="130"/>
        <v>0</v>
      </c>
      <c r="AJ171" s="88">
        <f t="shared" si="131"/>
        <v>120.60904549463476</v>
      </c>
      <c r="AK171" s="96">
        <f t="shared" si="132"/>
        <v>108385728.14350778</v>
      </c>
      <c r="AL171" s="95">
        <f t="shared" si="133"/>
        <v>108385728.14350778</v>
      </c>
      <c r="AM171" s="96"/>
      <c r="AN171" s="99">
        <v>1</v>
      </c>
      <c r="AO171" s="96">
        <f t="shared" si="134"/>
        <v>169617118.60858443</v>
      </c>
      <c r="AP171" s="100"/>
      <c r="AQ171" s="95">
        <f t="shared" si="135"/>
        <v>352473675.34886169</v>
      </c>
      <c r="AS171" s="89">
        <v>204854400</v>
      </c>
      <c r="AT171" s="89">
        <v>258931445.49528718</v>
      </c>
      <c r="AU171" s="89">
        <v>249466419.09656897</v>
      </c>
      <c r="AV171" s="90">
        <f t="shared" si="136"/>
        <v>-3.6554178966611769E-2</v>
      </c>
      <c r="AW171" s="90">
        <f t="shared" si="137"/>
        <v>0.12518482449999463</v>
      </c>
      <c r="AX171" s="90">
        <f t="shared" si="138"/>
        <v>2.8782659778610804E-3</v>
      </c>
      <c r="AY171" s="90">
        <f t="shared" si="139"/>
        <v>4.0150307180901379E-3</v>
      </c>
      <c r="AZ171" s="91">
        <f t="shared" si="140"/>
        <v>1.1556326315945987E-5</v>
      </c>
      <c r="BA171" s="90">
        <f t="shared" si="141"/>
        <v>3.0435273710272357E-3</v>
      </c>
      <c r="BB171" s="92">
        <f t="shared" si="142"/>
        <v>157129530.7044169</v>
      </c>
      <c r="BC171" s="101">
        <f t="shared" si="143"/>
        <v>361983930.70441687</v>
      </c>
      <c r="BD171" s="102"/>
      <c r="BE171" s="76"/>
      <c r="BF171" s="102"/>
      <c r="BG171" s="102"/>
      <c r="BH171" s="102"/>
      <c r="BI171" s="102"/>
      <c r="BJ171" s="102"/>
    </row>
    <row r="172" spans="3:62" s="9" customFormat="1">
      <c r="C172" s="10"/>
      <c r="D172" s="79" t="s">
        <v>314</v>
      </c>
      <c r="E172" s="80" t="s">
        <v>315</v>
      </c>
      <c r="F172" s="81" t="s">
        <v>60</v>
      </c>
      <c r="G172" s="93">
        <v>69032.665685568019</v>
      </c>
      <c r="H172" s="94">
        <v>0.76811323631795125</v>
      </c>
      <c r="I172" s="95">
        <v>53024.904251396831</v>
      </c>
      <c r="J172" s="96"/>
      <c r="K172" s="83">
        <f t="shared" si="113"/>
        <v>161.02627987473545</v>
      </c>
      <c r="L172" s="84">
        <f t="shared" si="114"/>
        <v>231.94527356290715</v>
      </c>
      <c r="M172" s="84">
        <f t="shared" si="115"/>
        <v>138.70751908034916</v>
      </c>
      <c r="N172" s="84">
        <f t="shared" si="116"/>
        <v>116.27606530611774</v>
      </c>
      <c r="O172" s="96">
        <f t="shared" si="119"/>
        <v>102460836.8677977</v>
      </c>
      <c r="P172" s="96">
        <f t="shared" si="120"/>
        <v>147586511.06684637</v>
      </c>
      <c r="Q172" s="96">
        <f t="shared" si="121"/>
        <v>88259435.018211752</v>
      </c>
      <c r="R172" s="96">
        <f t="shared" si="122"/>
        <v>73986326.755032703</v>
      </c>
      <c r="S172" s="96">
        <v>0</v>
      </c>
      <c r="T172" s="96">
        <v>0</v>
      </c>
      <c r="U172" s="96">
        <v>1</v>
      </c>
      <c r="V172" s="85">
        <f t="shared" si="123"/>
        <v>147586511.06684637</v>
      </c>
      <c r="W172" s="85">
        <f t="shared" si="124"/>
        <v>88259435.018211752</v>
      </c>
      <c r="X172" s="85">
        <f t="shared" si="125"/>
        <v>0</v>
      </c>
      <c r="Y172" s="97"/>
      <c r="Z172" s="95">
        <f t="shared" si="118"/>
        <v>176447163.62283042</v>
      </c>
      <c r="AA172" s="96"/>
      <c r="AB172" s="98">
        <f t="shared" si="126"/>
        <v>9627095.9849410318</v>
      </c>
      <c r="AC172" s="96">
        <v>62</v>
      </c>
      <c r="AD172" s="41">
        <f t="shared" si="117"/>
        <v>845972.04065796093</v>
      </c>
      <c r="AE172" s="96">
        <f t="shared" si="127"/>
        <v>52450266.52079358</v>
      </c>
      <c r="AF172" s="95">
        <f t="shared" si="128"/>
        <v>62077362.505734608</v>
      </c>
      <c r="AG172" s="96"/>
      <c r="AH172" s="86">
        <f t="shared" si="129"/>
        <v>13.477934378917446</v>
      </c>
      <c r="AI172" s="96">
        <f t="shared" si="130"/>
        <v>0</v>
      </c>
      <c r="AJ172" s="88">
        <f t="shared" si="131"/>
        <v>120.60904549463476</v>
      </c>
      <c r="AK172" s="96">
        <f t="shared" si="132"/>
        <v>99911566.995439023</v>
      </c>
      <c r="AL172" s="95">
        <f t="shared" si="133"/>
        <v>99911566.995439023</v>
      </c>
      <c r="AM172" s="96"/>
      <c r="AN172" s="99">
        <v>1</v>
      </c>
      <c r="AO172" s="96">
        <f t="shared" si="134"/>
        <v>161988929.50117362</v>
      </c>
      <c r="AP172" s="100"/>
      <c r="AQ172" s="95">
        <f t="shared" si="135"/>
        <v>338436093.12400401</v>
      </c>
      <c r="AS172" s="89">
        <v>217346400</v>
      </c>
      <c r="AT172" s="89">
        <v>272951566.78039998</v>
      </c>
      <c r="AU172" s="89">
        <v>248303610.2755231</v>
      </c>
      <c r="AV172" s="90">
        <f t="shared" si="136"/>
        <v>-9.0301575461214006E-2</v>
      </c>
      <c r="AW172" s="90">
        <f t="shared" si="137"/>
        <v>7.1437428005392378E-2</v>
      </c>
      <c r="AX172" s="90">
        <f t="shared" si="138"/>
        <v>1.6424987564992756E-3</v>
      </c>
      <c r="AY172" s="90">
        <f t="shared" si="139"/>
        <v>3.9963159221161034E-3</v>
      </c>
      <c r="AZ172" s="91">
        <f t="shared" si="140"/>
        <v>6.5639439326539557E-6</v>
      </c>
      <c r="BA172" s="90">
        <f t="shared" si="141"/>
        <v>1.7287105326330627E-3</v>
      </c>
      <c r="BB172" s="92">
        <f t="shared" si="142"/>
        <v>89248901.554887637</v>
      </c>
      <c r="BC172" s="101">
        <f t="shared" si="143"/>
        <v>306595301.55488765</v>
      </c>
      <c r="BD172" s="102"/>
      <c r="BE172" s="76"/>
      <c r="BF172" s="102"/>
      <c r="BG172" s="102"/>
      <c r="BH172" s="102"/>
      <c r="BI172" s="102"/>
      <c r="BJ172" s="102"/>
    </row>
    <row r="173" spans="3:62" s="9" customFormat="1">
      <c r="C173" s="49"/>
      <c r="D173" s="79" t="s">
        <v>316</v>
      </c>
      <c r="E173" s="80" t="s">
        <v>593</v>
      </c>
      <c r="F173" s="81" t="s">
        <v>60</v>
      </c>
      <c r="G173" s="93">
        <v>149645.18408912281</v>
      </c>
      <c r="H173" s="94">
        <v>0.66387940576184956</v>
      </c>
      <c r="I173" s="95">
        <v>99346.355888209437</v>
      </c>
      <c r="J173" s="96"/>
      <c r="K173" s="83">
        <f t="shared" si="113"/>
        <v>161.02627987473545</v>
      </c>
      <c r="L173" s="84">
        <f t="shared" si="114"/>
        <v>231.94527356290715</v>
      </c>
      <c r="M173" s="84">
        <f t="shared" si="115"/>
        <v>138.70751908034916</v>
      </c>
      <c r="N173" s="84">
        <f t="shared" si="116"/>
        <v>116.27606530611774</v>
      </c>
      <c r="O173" s="96">
        <f t="shared" si="119"/>
        <v>191968489.29347861</v>
      </c>
      <c r="P173" s="96">
        <f t="shared" si="120"/>
        <v>276515012.32762402</v>
      </c>
      <c r="Q173" s="96">
        <f t="shared" si="121"/>
        <v>165361038.65912363</v>
      </c>
      <c r="R173" s="96">
        <f t="shared" si="122"/>
        <v>138619240.38218707</v>
      </c>
      <c r="S173" s="96">
        <v>0</v>
      </c>
      <c r="T173" s="96">
        <v>0</v>
      </c>
      <c r="U173" s="96">
        <v>1</v>
      </c>
      <c r="V173" s="85">
        <f t="shared" si="123"/>
        <v>276515012.32762402</v>
      </c>
      <c r="W173" s="85">
        <f t="shared" si="124"/>
        <v>165361038.65912363</v>
      </c>
      <c r="X173" s="85">
        <f t="shared" si="125"/>
        <v>0</v>
      </c>
      <c r="Y173" s="97"/>
      <c r="Z173" s="95">
        <f t="shared" si="118"/>
        <v>330587729.67566574</v>
      </c>
      <c r="AA173" s="96"/>
      <c r="AB173" s="98">
        <f t="shared" si="126"/>
        <v>9627095.9849410318</v>
      </c>
      <c r="AC173" s="96">
        <v>77</v>
      </c>
      <c r="AD173" s="41">
        <f t="shared" si="117"/>
        <v>845972.04065796093</v>
      </c>
      <c r="AE173" s="96">
        <f t="shared" si="127"/>
        <v>65139847.130662993</v>
      </c>
      <c r="AF173" s="95">
        <f t="shared" si="128"/>
        <v>74766943.115604028</v>
      </c>
      <c r="AG173" s="96"/>
      <c r="AH173" s="86">
        <f t="shared" si="129"/>
        <v>13.477934378917446</v>
      </c>
      <c r="AI173" s="96">
        <f t="shared" si="130"/>
        <v>0</v>
      </c>
      <c r="AJ173" s="88">
        <f t="shared" si="131"/>
        <v>120.60904549463476</v>
      </c>
      <c r="AK173" s="96">
        <f t="shared" si="132"/>
        <v>216582753.79029608</v>
      </c>
      <c r="AL173" s="95">
        <f t="shared" si="133"/>
        <v>216582753.79029608</v>
      </c>
      <c r="AM173" s="96"/>
      <c r="AN173" s="99">
        <v>0.93485368507361688</v>
      </c>
      <c r="AO173" s="96">
        <f t="shared" si="134"/>
        <v>272369337.79756206</v>
      </c>
      <c r="AP173" s="100"/>
      <c r="AQ173" s="95">
        <f t="shared" si="135"/>
        <v>602957067.47322774</v>
      </c>
      <c r="AS173" s="89">
        <v>324621000</v>
      </c>
      <c r="AT173" s="89">
        <v>413556709.3369863</v>
      </c>
      <c r="AU173" s="89">
        <v>405334483.11491597</v>
      </c>
      <c r="AV173" s="90">
        <f t="shared" si="136"/>
        <v>-1.9881738190760345E-2</v>
      </c>
      <c r="AW173" s="90">
        <f t="shared" si="137"/>
        <v>0.14185726527584605</v>
      </c>
      <c r="AX173" s="90">
        <f t="shared" si="138"/>
        <v>3.261600932754427E-3</v>
      </c>
      <c r="AY173" s="90">
        <f t="shared" si="139"/>
        <v>6.52364517317096E-3</v>
      </c>
      <c r="AZ173" s="91">
        <f t="shared" si="140"/>
        <v>2.1277527181773319E-5</v>
      </c>
      <c r="BA173" s="90">
        <f t="shared" si="141"/>
        <v>5.6037476439329869E-3</v>
      </c>
      <c r="BB173" s="92">
        <f t="shared" si="142"/>
        <v>289307152.56882524</v>
      </c>
      <c r="BC173" s="101">
        <f t="shared" si="143"/>
        <v>613928152.56882524</v>
      </c>
      <c r="BD173" s="102"/>
      <c r="BE173" s="76"/>
      <c r="BF173" s="102"/>
      <c r="BG173" s="102"/>
      <c r="BH173" s="102"/>
      <c r="BI173" s="102"/>
      <c r="BJ173" s="102"/>
    </row>
    <row r="174" spans="3:62" s="10" customFormat="1">
      <c r="C174" s="49"/>
      <c r="D174" s="104" t="s">
        <v>317</v>
      </c>
      <c r="E174" s="105" t="s">
        <v>318</v>
      </c>
      <c r="F174" s="52" t="s">
        <v>74</v>
      </c>
      <c r="G174" s="106">
        <v>331365.25546916237</v>
      </c>
      <c r="H174" s="107">
        <v>0</v>
      </c>
      <c r="I174" s="108">
        <v>0</v>
      </c>
      <c r="J174" s="107"/>
      <c r="K174" s="57">
        <f t="shared" si="113"/>
        <v>161.02627987473545</v>
      </c>
      <c r="L174" s="58">
        <f t="shared" si="114"/>
        <v>231.94527356290715</v>
      </c>
      <c r="M174" s="58">
        <f t="shared" si="115"/>
        <v>138.70751908034916</v>
      </c>
      <c r="N174" s="58">
        <f t="shared" si="116"/>
        <v>116.27606530611774</v>
      </c>
      <c r="O174" s="107">
        <f t="shared" si="119"/>
        <v>0</v>
      </c>
      <c r="P174" s="107">
        <f t="shared" si="120"/>
        <v>0</v>
      </c>
      <c r="Q174" s="107">
        <f t="shared" si="121"/>
        <v>0</v>
      </c>
      <c r="R174" s="107">
        <f t="shared" si="122"/>
        <v>0</v>
      </c>
      <c r="S174" s="107">
        <v>1</v>
      </c>
      <c r="T174" s="107">
        <v>1</v>
      </c>
      <c r="U174" s="107">
        <v>0</v>
      </c>
      <c r="V174" s="59">
        <f>SUM(V170:V173)</f>
        <v>659278785.66133773</v>
      </c>
      <c r="W174" s="59">
        <f>SUM(W170:W173)</f>
        <v>394260781.16046458</v>
      </c>
      <c r="X174" s="85">
        <f t="shared" si="125"/>
        <v>0</v>
      </c>
      <c r="Y174" s="109"/>
      <c r="Z174" s="108">
        <f t="shared" si="118"/>
        <v>1053539566.8218024</v>
      </c>
      <c r="AA174" s="107"/>
      <c r="AB174" s="110">
        <f t="shared" si="126"/>
        <v>9627095.9849410318</v>
      </c>
      <c r="AC174" s="107">
        <v>51</v>
      </c>
      <c r="AD174" s="62">
        <f t="shared" si="117"/>
        <v>845972.04065796093</v>
      </c>
      <c r="AE174" s="107">
        <f t="shared" si="127"/>
        <v>43144574.073556006</v>
      </c>
      <c r="AF174" s="108">
        <f t="shared" si="128"/>
        <v>52771670.058497041</v>
      </c>
      <c r="AG174" s="107"/>
      <c r="AH174" s="64">
        <f t="shared" si="129"/>
        <v>13.477934378917446</v>
      </c>
      <c r="AI174" s="107">
        <f t="shared" si="130"/>
        <v>53593430.02399902</v>
      </c>
      <c r="AJ174" s="66">
        <f t="shared" si="131"/>
        <v>120.60904549463476</v>
      </c>
      <c r="AK174" s="107">
        <f t="shared" si="132"/>
        <v>0</v>
      </c>
      <c r="AL174" s="108">
        <f t="shared" si="133"/>
        <v>53593430.02399902</v>
      </c>
      <c r="AM174" s="107"/>
      <c r="AN174" s="111">
        <v>0.78664968327372276</v>
      </c>
      <c r="AO174" s="107">
        <f t="shared" si="134"/>
        <v>83672072.291273355</v>
      </c>
      <c r="AP174" s="112"/>
      <c r="AQ174" s="108">
        <f t="shared" si="135"/>
        <v>1137211639.1130757</v>
      </c>
      <c r="AS174" s="71">
        <v>590348700.00000012</v>
      </c>
      <c r="AT174" s="71">
        <v>734248720.59186161</v>
      </c>
      <c r="AU174" s="71">
        <v>672202908.59712136</v>
      </c>
      <c r="AV174" s="72">
        <f t="shared" si="136"/>
        <v>-8.4502444818326E-2</v>
      </c>
      <c r="AW174" s="72">
        <f t="shared" si="137"/>
        <v>7.7236558648280385E-2</v>
      </c>
      <c r="AX174" s="72">
        <f t="shared" si="138"/>
        <v>1.7758331322693748E-3</v>
      </c>
      <c r="AY174" s="72">
        <f t="shared" si="139"/>
        <v>1.0818752025146212E-2</v>
      </c>
      <c r="AZ174" s="73">
        <f t="shared" si="140"/>
        <v>1.9212298296061041E-5</v>
      </c>
      <c r="BA174" s="72">
        <f t="shared" si="141"/>
        <v>5.0598394442806244E-3</v>
      </c>
      <c r="BB174" s="74">
        <f t="shared" si="142"/>
        <v>261226563.91658172</v>
      </c>
      <c r="BC174" s="113">
        <f t="shared" si="143"/>
        <v>851575263.91658187</v>
      </c>
      <c r="BD174" s="102"/>
      <c r="BE174" s="76"/>
      <c r="BF174" s="102"/>
      <c r="BG174" s="102"/>
      <c r="BH174" s="102"/>
      <c r="BI174" s="102"/>
      <c r="BJ174" s="102"/>
    </row>
    <row r="175" spans="3:62" s="9" customFormat="1">
      <c r="C175" s="47"/>
      <c r="D175" s="79"/>
      <c r="E175" s="80"/>
      <c r="F175" s="81"/>
      <c r="G175" s="93"/>
      <c r="H175" s="93"/>
      <c r="I175" s="95"/>
      <c r="J175" s="96"/>
      <c r="K175" s="83"/>
      <c r="L175" s="84"/>
      <c r="M175" s="84"/>
      <c r="N175" s="84"/>
      <c r="O175" s="96"/>
      <c r="P175" s="96"/>
      <c r="Q175" s="96"/>
      <c r="R175" s="96"/>
      <c r="S175" s="96"/>
      <c r="T175" s="96"/>
      <c r="U175" s="96"/>
      <c r="V175" s="85"/>
      <c r="W175" s="85"/>
      <c r="X175" s="85"/>
      <c r="Y175" s="97"/>
      <c r="Z175" s="95"/>
      <c r="AA175" s="96"/>
      <c r="AB175" s="98"/>
      <c r="AC175" s="96"/>
      <c r="AD175" s="41"/>
      <c r="AE175" s="96"/>
      <c r="AF175" s="95"/>
      <c r="AG175" s="96"/>
      <c r="AH175" s="86"/>
      <c r="AI175" s="96"/>
      <c r="AJ175" s="88"/>
      <c r="AK175" s="96"/>
      <c r="AL175" s="95"/>
      <c r="AM175" s="96"/>
      <c r="AN175" s="99"/>
      <c r="AO175" s="96"/>
      <c r="AP175" s="100"/>
      <c r="AQ175" s="95"/>
      <c r="AS175" s="89"/>
      <c r="AT175" s="89"/>
      <c r="AU175" s="89"/>
      <c r="AV175" s="90"/>
      <c r="AW175" s="90"/>
      <c r="AX175" s="90"/>
      <c r="AY175" s="90"/>
      <c r="AZ175" s="91"/>
      <c r="BA175" s="90"/>
      <c r="BB175" s="92"/>
      <c r="BC175" s="101"/>
      <c r="BD175" s="103"/>
      <c r="BE175" s="76"/>
      <c r="BF175" s="103"/>
      <c r="BG175" s="103"/>
      <c r="BH175" s="103"/>
      <c r="BI175" s="103"/>
      <c r="BJ175" s="103"/>
    </row>
    <row r="176" spans="3:62" s="9" customFormat="1">
      <c r="C176" s="47"/>
      <c r="D176" s="104" t="s">
        <v>319</v>
      </c>
      <c r="E176" s="80"/>
      <c r="F176" s="81"/>
      <c r="G176" s="93"/>
      <c r="H176" s="93"/>
      <c r="I176" s="95"/>
      <c r="J176" s="96"/>
      <c r="K176" s="83"/>
      <c r="L176" s="84"/>
      <c r="M176" s="84"/>
      <c r="N176" s="84"/>
      <c r="O176" s="96"/>
      <c r="P176" s="96"/>
      <c r="Q176" s="96"/>
      <c r="R176" s="96"/>
      <c r="S176" s="96"/>
      <c r="T176" s="96"/>
      <c r="U176" s="96"/>
      <c r="V176" s="85"/>
      <c r="W176" s="85"/>
      <c r="X176" s="85"/>
      <c r="Y176" s="97"/>
      <c r="Z176" s="95"/>
      <c r="AA176" s="96"/>
      <c r="AB176" s="98"/>
      <c r="AC176" s="96"/>
      <c r="AD176" s="41"/>
      <c r="AE176" s="96"/>
      <c r="AF176" s="95"/>
      <c r="AG176" s="96"/>
      <c r="AH176" s="86"/>
      <c r="AI176" s="96"/>
      <c r="AJ176" s="88"/>
      <c r="AK176" s="96"/>
      <c r="AL176" s="95"/>
      <c r="AM176" s="96"/>
      <c r="AN176" s="99"/>
      <c r="AO176" s="96"/>
      <c r="AP176" s="100"/>
      <c r="AQ176" s="95"/>
      <c r="AS176" s="89"/>
      <c r="AT176" s="89"/>
      <c r="AU176" s="89"/>
      <c r="AV176" s="90"/>
      <c r="AW176" s="90"/>
      <c r="AX176" s="90"/>
      <c r="AY176" s="90"/>
      <c r="AZ176" s="91"/>
      <c r="BA176" s="90"/>
      <c r="BB176" s="92"/>
      <c r="BC176" s="101"/>
      <c r="BD176" s="103"/>
      <c r="BE176" s="76"/>
      <c r="BF176" s="103"/>
      <c r="BG176" s="103"/>
      <c r="BH176" s="103"/>
      <c r="BI176" s="103"/>
      <c r="BJ176" s="103"/>
    </row>
    <row r="177" spans="3:62" s="9" customFormat="1">
      <c r="C177" s="47"/>
      <c r="D177" s="79"/>
      <c r="E177" s="80"/>
      <c r="F177" s="81"/>
      <c r="G177" s="93"/>
      <c r="H177" s="93"/>
      <c r="I177" s="95"/>
      <c r="J177" s="96"/>
      <c r="K177" s="83"/>
      <c r="L177" s="84"/>
      <c r="M177" s="84"/>
      <c r="N177" s="84"/>
      <c r="O177" s="96"/>
      <c r="P177" s="96"/>
      <c r="Q177" s="96"/>
      <c r="R177" s="96"/>
      <c r="S177" s="96"/>
      <c r="T177" s="96"/>
      <c r="U177" s="96"/>
      <c r="V177" s="85"/>
      <c r="W177" s="85"/>
      <c r="X177" s="85"/>
      <c r="Y177" s="97"/>
      <c r="Z177" s="95"/>
      <c r="AA177" s="96"/>
      <c r="AB177" s="98"/>
      <c r="AC177" s="96"/>
      <c r="AD177" s="41"/>
      <c r="AE177" s="96"/>
      <c r="AF177" s="95"/>
      <c r="AG177" s="96"/>
      <c r="AH177" s="86"/>
      <c r="AI177" s="96"/>
      <c r="AJ177" s="88"/>
      <c r="AK177" s="96"/>
      <c r="AL177" s="95"/>
      <c r="AM177" s="96"/>
      <c r="AN177" s="99"/>
      <c r="AO177" s="96"/>
      <c r="AP177" s="100"/>
      <c r="AQ177" s="95"/>
      <c r="AS177" s="89"/>
      <c r="AT177" s="89"/>
      <c r="AU177" s="89"/>
      <c r="AV177" s="90"/>
      <c r="AW177" s="90"/>
      <c r="AX177" s="90"/>
      <c r="AY177" s="90"/>
      <c r="AZ177" s="91"/>
      <c r="BA177" s="90"/>
      <c r="BB177" s="92"/>
      <c r="BC177" s="101"/>
      <c r="BD177" s="103"/>
      <c r="BE177" s="76"/>
      <c r="BF177" s="103"/>
      <c r="BG177" s="103"/>
      <c r="BH177" s="103"/>
      <c r="BI177" s="103"/>
      <c r="BJ177" s="103"/>
    </row>
    <row r="178" spans="3:62" s="9" customFormat="1">
      <c r="C178" s="47"/>
      <c r="D178" s="79" t="s">
        <v>320</v>
      </c>
      <c r="E178" s="80" t="s">
        <v>594</v>
      </c>
      <c r="F178" s="81" t="s">
        <v>60</v>
      </c>
      <c r="G178" s="93">
        <v>59140.73231380713</v>
      </c>
      <c r="H178" s="94">
        <v>0.7191521797696393</v>
      </c>
      <c r="I178" s="95">
        <v>42531.186556647139</v>
      </c>
      <c r="J178" s="96"/>
      <c r="K178" s="83">
        <f t="shared" si="113"/>
        <v>161.02627987473545</v>
      </c>
      <c r="L178" s="84">
        <f t="shared" si="114"/>
        <v>231.94527356290715</v>
      </c>
      <c r="M178" s="84">
        <f t="shared" si="115"/>
        <v>138.70751908034916</v>
      </c>
      <c r="N178" s="84">
        <f t="shared" si="116"/>
        <v>116.27606530611774</v>
      </c>
      <c r="O178" s="96">
        <f t="shared" ref="O178:O197" si="144">I178*K178*12</f>
        <v>82183664.998502985</v>
      </c>
      <c r="P178" s="96">
        <f t="shared" ref="P178:P197" si="145">I178*L178*12</f>
        <v>118378892.41003871</v>
      </c>
      <c r="Q178" s="96">
        <f t="shared" ref="Q178:Q197" si="146">I178*M178*12</f>
        <v>70792744.449792266</v>
      </c>
      <c r="R178" s="96">
        <f t="shared" ref="R178:R197" si="147">I178*N178*12</f>
        <v>59344308.307288557</v>
      </c>
      <c r="S178" s="96">
        <v>1</v>
      </c>
      <c r="T178" s="96">
        <v>1</v>
      </c>
      <c r="U178" s="96">
        <v>1</v>
      </c>
      <c r="V178" s="85">
        <f t="shared" ref="V178:V197" si="148">IF(S178=1,0,P178)</f>
        <v>0</v>
      </c>
      <c r="W178" s="85">
        <f t="shared" ref="W178:W197" si="149">IF(T178=1,0,Q178)</f>
        <v>0</v>
      </c>
      <c r="X178" s="85">
        <f t="shared" ref="X178:X197" si="150">IF(U178=1,0,R178)</f>
        <v>0</v>
      </c>
      <c r="Y178" s="97"/>
      <c r="Z178" s="95">
        <f t="shared" si="118"/>
        <v>330699610.16562247</v>
      </c>
      <c r="AA178" s="96"/>
      <c r="AB178" s="98">
        <f t="shared" ref="AB178:AB197" si="151">$AB$5</f>
        <v>9627095.9849410318</v>
      </c>
      <c r="AC178" s="96">
        <v>49</v>
      </c>
      <c r="AD178" s="41">
        <f t="shared" si="117"/>
        <v>845972.04065796093</v>
      </c>
      <c r="AE178" s="96">
        <f t="shared" ref="AE178:AE197" si="152">AC178*AD178</f>
        <v>41452629.992240086</v>
      </c>
      <c r="AF178" s="95">
        <f t="shared" ref="AF178:AF197" si="153">AE178+AB178</f>
        <v>51079725.977181122</v>
      </c>
      <c r="AG178" s="96"/>
      <c r="AH178" s="86">
        <f t="shared" ref="AH178:AH197" si="154">$AH$5</f>
        <v>13.477934378917446</v>
      </c>
      <c r="AI178" s="96">
        <f t="shared" ref="AI178:AI197" si="155">IF(F178="B",0,G178*AH178*12)</f>
        <v>0</v>
      </c>
      <c r="AJ178" s="88">
        <f t="shared" ref="AJ178:AJ197" si="156">$AJ$5</f>
        <v>120.60904549463476</v>
      </c>
      <c r="AK178" s="96">
        <f t="shared" ref="AK178:AK197" si="157">IF(F178="C",0,G178*AJ178*12)</f>
        <v>85594887.290663764</v>
      </c>
      <c r="AL178" s="95">
        <f t="shared" ref="AL178:AL197" si="158">IF(F178="A",AI178+AK178,IF(F178="B",AK178,AI178))</f>
        <v>85594887.290663764</v>
      </c>
      <c r="AM178" s="96"/>
      <c r="AN178" s="99">
        <v>0.87314975984658427</v>
      </c>
      <c r="AO178" s="96">
        <f t="shared" ref="AO178:AO197" si="159">(AF178+AL178)*AN178</f>
        <v>119337405.75194354</v>
      </c>
      <c r="AP178" s="100"/>
      <c r="AQ178" s="95">
        <f t="shared" ref="AQ178:AQ197" si="160">Z178+AO178</f>
        <v>450037015.917566</v>
      </c>
      <c r="AS178" s="89">
        <v>233719200</v>
      </c>
      <c r="AT178" s="89">
        <v>289558564.50154722</v>
      </c>
      <c r="AU178" s="89">
        <v>296173922.81932878</v>
      </c>
      <c r="AV178" s="90">
        <f t="shared" ref="AV178:AV197" si="161">(AU178-AT178)/AT178</f>
        <v>2.2846356933594412E-2</v>
      </c>
      <c r="AW178" s="90">
        <f t="shared" ref="AW178:AW197" si="162">AV178+($AV$28*-1)</f>
        <v>0.18458536040020079</v>
      </c>
      <c r="AX178" s="90">
        <f t="shared" ref="AX178:AX197" si="163">AW178/$AW$290</f>
        <v>4.2440109252311706E-3</v>
      </c>
      <c r="AY178" s="90">
        <f t="shared" ref="AY178:AY197" si="164">AU178/$AU$290</f>
        <v>4.7667634077696898E-3</v>
      </c>
      <c r="AZ178" s="91">
        <f t="shared" ref="AZ178:AZ197" si="165">AX178*AY178</f>
        <v>2.023019598056673E-5</v>
      </c>
      <c r="BA178" s="90">
        <f t="shared" ref="BA178:BA197" si="166">AZ178/$AZ$290</f>
        <v>5.3279176707861824E-3</v>
      </c>
      <c r="BB178" s="92">
        <f t="shared" ref="BB178:BB197" si="167">($AQ$290-$AS$290)*BA178</f>
        <v>275066756.82034183</v>
      </c>
      <c r="BC178" s="101">
        <f t="shared" ref="BC178:BC197" si="168">AS178+BB178</f>
        <v>508785956.82034183</v>
      </c>
      <c r="BD178" s="103"/>
      <c r="BE178" s="76"/>
      <c r="BF178" s="103"/>
      <c r="BG178" s="103"/>
      <c r="BH178" s="103"/>
      <c r="BI178" s="103"/>
      <c r="BJ178" s="103"/>
    </row>
    <row r="179" spans="3:62" s="9" customFormat="1">
      <c r="C179" s="47"/>
      <c r="D179" s="79" t="s">
        <v>321</v>
      </c>
      <c r="E179" s="80" t="s">
        <v>595</v>
      </c>
      <c r="F179" s="81" t="s">
        <v>60</v>
      </c>
      <c r="G179" s="93">
        <v>61288.493058671615</v>
      </c>
      <c r="H179" s="94">
        <v>0.57170057003919839</v>
      </c>
      <c r="I179" s="95">
        <v>35038.666418486013</v>
      </c>
      <c r="J179" s="96"/>
      <c r="K179" s="83">
        <f t="shared" si="113"/>
        <v>161.02627987473545</v>
      </c>
      <c r="L179" s="84">
        <f t="shared" si="114"/>
        <v>231.94527356290715</v>
      </c>
      <c r="M179" s="84">
        <f t="shared" si="115"/>
        <v>138.70751908034916</v>
      </c>
      <c r="N179" s="84">
        <f t="shared" si="116"/>
        <v>116.27606530611774</v>
      </c>
      <c r="O179" s="96">
        <f t="shared" si="144"/>
        <v>67705753.261687472</v>
      </c>
      <c r="P179" s="96">
        <f t="shared" si="145"/>
        <v>97524636.81258224</v>
      </c>
      <c r="Q179" s="96">
        <f t="shared" si="146"/>
        <v>58321517.889505655</v>
      </c>
      <c r="R179" s="96">
        <f t="shared" si="147"/>
        <v>48889899.176581852</v>
      </c>
      <c r="S179" s="96">
        <v>1</v>
      </c>
      <c r="T179" s="96">
        <v>1</v>
      </c>
      <c r="U179" s="96">
        <v>1</v>
      </c>
      <c r="V179" s="85">
        <f t="shared" si="148"/>
        <v>0</v>
      </c>
      <c r="W179" s="85">
        <f t="shared" si="149"/>
        <v>0</v>
      </c>
      <c r="X179" s="85">
        <f t="shared" si="150"/>
        <v>0</v>
      </c>
      <c r="Y179" s="97"/>
      <c r="Z179" s="95">
        <f t="shared" si="118"/>
        <v>272441807.1403572</v>
      </c>
      <c r="AA179" s="96"/>
      <c r="AB179" s="98">
        <f t="shared" si="151"/>
        <v>9627095.9849410318</v>
      </c>
      <c r="AC179" s="96">
        <v>38</v>
      </c>
      <c r="AD179" s="41">
        <f t="shared" si="117"/>
        <v>845972.04065796093</v>
      </c>
      <c r="AE179" s="96">
        <f t="shared" si="152"/>
        <v>32146937.545002516</v>
      </c>
      <c r="AF179" s="95">
        <f t="shared" si="153"/>
        <v>41774033.529943548</v>
      </c>
      <c r="AG179" s="96"/>
      <c r="AH179" s="86">
        <f t="shared" si="154"/>
        <v>13.477934378917446</v>
      </c>
      <c r="AI179" s="96">
        <f t="shared" si="155"/>
        <v>0</v>
      </c>
      <c r="AJ179" s="88">
        <f t="shared" si="156"/>
        <v>120.60904549463476</v>
      </c>
      <c r="AK179" s="96">
        <f t="shared" si="157"/>
        <v>88703359.771331176</v>
      </c>
      <c r="AL179" s="95">
        <f t="shared" si="158"/>
        <v>88703359.771331176</v>
      </c>
      <c r="AM179" s="96"/>
      <c r="AN179" s="99">
        <v>0.20511609299755706</v>
      </c>
      <c r="AO179" s="96">
        <f t="shared" si="159"/>
        <v>26763013.138463095</v>
      </c>
      <c r="AP179" s="100"/>
      <c r="AQ179" s="95">
        <f t="shared" si="160"/>
        <v>299204820.27882028</v>
      </c>
      <c r="AS179" s="89">
        <v>130509900.00000001</v>
      </c>
      <c r="AT179" s="89">
        <v>162169625.21599707</v>
      </c>
      <c r="AU179" s="89">
        <v>171133656.98366383</v>
      </c>
      <c r="AV179" s="90">
        <f t="shared" si="161"/>
        <v>5.5275651995417625E-2</v>
      </c>
      <c r="AW179" s="90">
        <f t="shared" si="162"/>
        <v>0.217014655462024</v>
      </c>
      <c r="AX179" s="90">
        <f t="shared" si="163"/>
        <v>4.9896295498150795E-3</v>
      </c>
      <c r="AY179" s="90">
        <f t="shared" si="164"/>
        <v>2.7543061393867628E-3</v>
      </c>
      <c r="AZ179" s="91">
        <f t="shared" si="165"/>
        <v>1.3742967302321282E-5</v>
      </c>
      <c r="BA179" s="90">
        <f t="shared" si="166"/>
        <v>3.619411221196832E-3</v>
      </c>
      <c r="BB179" s="92">
        <f t="shared" si="167"/>
        <v>186860940.37689185</v>
      </c>
      <c r="BC179" s="101">
        <f t="shared" si="168"/>
        <v>317370840.37689185</v>
      </c>
      <c r="BD179" s="103"/>
      <c r="BE179" s="76"/>
      <c r="BF179" s="103"/>
      <c r="BG179" s="103"/>
      <c r="BH179" s="103"/>
      <c r="BI179" s="103"/>
      <c r="BJ179" s="103"/>
    </row>
    <row r="180" spans="3:62" s="9" customFormat="1">
      <c r="C180" s="47"/>
      <c r="D180" s="79" t="s">
        <v>322</v>
      </c>
      <c r="E180" s="80" t="s">
        <v>596</v>
      </c>
      <c r="F180" s="81" t="s">
        <v>60</v>
      </c>
      <c r="G180" s="93">
        <v>53786.889251005385</v>
      </c>
      <c r="H180" s="94">
        <v>0.68982410162268915</v>
      </c>
      <c r="I180" s="95">
        <v>37103.492556653866</v>
      </c>
      <c r="J180" s="96"/>
      <c r="K180" s="83">
        <f t="shared" si="113"/>
        <v>161.02627987473545</v>
      </c>
      <c r="L180" s="84">
        <f t="shared" si="114"/>
        <v>231.94527356290715</v>
      </c>
      <c r="M180" s="84">
        <f t="shared" si="115"/>
        <v>138.70751908034916</v>
      </c>
      <c r="N180" s="84">
        <f t="shared" si="116"/>
        <v>116.27606530611774</v>
      </c>
      <c r="O180" s="96">
        <f t="shared" si="144"/>
        <v>71695648.521094903</v>
      </c>
      <c r="P180" s="96">
        <f t="shared" si="145"/>
        <v>103271756.77430844</v>
      </c>
      <c r="Q180" s="96">
        <f t="shared" si="146"/>
        <v>61758400.820995912</v>
      </c>
      <c r="R180" s="96">
        <f t="shared" si="147"/>
        <v>51770977.483230457</v>
      </c>
      <c r="S180" s="96">
        <v>1</v>
      </c>
      <c r="T180" s="96">
        <v>1</v>
      </c>
      <c r="U180" s="96">
        <v>1</v>
      </c>
      <c r="V180" s="85">
        <f t="shared" si="148"/>
        <v>0</v>
      </c>
      <c r="W180" s="85">
        <f t="shared" si="149"/>
        <v>0</v>
      </c>
      <c r="X180" s="85">
        <f t="shared" si="150"/>
        <v>0</v>
      </c>
      <c r="Y180" s="97"/>
      <c r="Z180" s="95">
        <f t="shared" si="118"/>
        <v>288496783.59962976</v>
      </c>
      <c r="AA180" s="96"/>
      <c r="AB180" s="98">
        <f t="shared" si="151"/>
        <v>9627095.9849410318</v>
      </c>
      <c r="AC180" s="96">
        <v>38</v>
      </c>
      <c r="AD180" s="41">
        <f t="shared" si="117"/>
        <v>845972.04065796093</v>
      </c>
      <c r="AE180" s="96">
        <f t="shared" si="152"/>
        <v>32146937.545002516</v>
      </c>
      <c r="AF180" s="95">
        <f t="shared" si="153"/>
        <v>41774033.529943548</v>
      </c>
      <c r="AG180" s="96"/>
      <c r="AH180" s="86">
        <f t="shared" si="154"/>
        <v>13.477934378917446</v>
      </c>
      <c r="AI180" s="96">
        <f t="shared" si="155"/>
        <v>0</v>
      </c>
      <c r="AJ180" s="88">
        <f t="shared" si="156"/>
        <v>120.60904549463476</v>
      </c>
      <c r="AK180" s="96">
        <f t="shared" si="157"/>
        <v>77846224.472272679</v>
      </c>
      <c r="AL180" s="95">
        <f t="shared" si="158"/>
        <v>77846224.472272679</v>
      </c>
      <c r="AM180" s="96"/>
      <c r="AN180" s="99">
        <v>0.646345205410646</v>
      </c>
      <c r="AO180" s="96">
        <f t="shared" si="159"/>
        <v>77315980.229716912</v>
      </c>
      <c r="AP180" s="100"/>
      <c r="AQ180" s="95">
        <f t="shared" si="160"/>
        <v>365812763.82934666</v>
      </c>
      <c r="AS180" s="89">
        <v>171692100</v>
      </c>
      <c r="AT180" s="89">
        <v>214168321.43719056</v>
      </c>
      <c r="AU180" s="89">
        <v>224363513.36528489</v>
      </c>
      <c r="AV180" s="90">
        <f t="shared" si="161"/>
        <v>4.7603641190624379E-2</v>
      </c>
      <c r="AW180" s="90">
        <f t="shared" si="162"/>
        <v>0.20934264465723076</v>
      </c>
      <c r="AX180" s="90">
        <f t="shared" si="163"/>
        <v>4.8132336666126402E-3</v>
      </c>
      <c r="AY180" s="90">
        <f t="shared" si="164"/>
        <v>3.611012662315621E-3</v>
      </c>
      <c r="AZ180" s="91">
        <f t="shared" si="165"/>
        <v>1.7380647716822089E-5</v>
      </c>
      <c r="BA180" s="90">
        <f t="shared" si="166"/>
        <v>4.5774475041725103E-3</v>
      </c>
      <c r="BB180" s="92">
        <f t="shared" si="167"/>
        <v>236321902.34319222</v>
      </c>
      <c r="BC180" s="101">
        <f t="shared" si="168"/>
        <v>408014002.34319222</v>
      </c>
      <c r="BD180" s="103"/>
      <c r="BE180" s="76"/>
      <c r="BF180" s="103"/>
      <c r="BG180" s="103"/>
      <c r="BH180" s="103"/>
      <c r="BI180" s="103"/>
      <c r="BJ180" s="103"/>
    </row>
    <row r="181" spans="3:62" s="9" customFormat="1">
      <c r="C181" s="49"/>
      <c r="D181" s="79" t="s">
        <v>323</v>
      </c>
      <c r="E181" s="80" t="s">
        <v>597</v>
      </c>
      <c r="F181" s="81" t="s">
        <v>60</v>
      </c>
      <c r="G181" s="93">
        <v>24328.878448271291</v>
      </c>
      <c r="H181" s="94">
        <v>0.67574935612573273</v>
      </c>
      <c r="I181" s="95">
        <v>16440.22394668054</v>
      </c>
      <c r="J181" s="96"/>
      <c r="K181" s="83">
        <f t="shared" si="113"/>
        <v>161.02627987473545</v>
      </c>
      <c r="L181" s="84">
        <f t="shared" si="114"/>
        <v>231.94527356290715</v>
      </c>
      <c r="M181" s="84">
        <f t="shared" si="115"/>
        <v>138.70751908034916</v>
      </c>
      <c r="N181" s="84">
        <f t="shared" si="116"/>
        <v>116.27606530611774</v>
      </c>
      <c r="O181" s="96">
        <f t="shared" si="144"/>
        <v>31767697.2292981</v>
      </c>
      <c r="P181" s="96">
        <f t="shared" si="145"/>
        <v>45758786.888979301</v>
      </c>
      <c r="Q181" s="96">
        <f t="shared" si="146"/>
        <v>27364592.121232852</v>
      </c>
      <c r="R181" s="96">
        <f t="shared" si="147"/>
        <v>22939254.639257126</v>
      </c>
      <c r="S181" s="96">
        <v>1</v>
      </c>
      <c r="T181" s="96">
        <v>1</v>
      </c>
      <c r="U181" s="96">
        <v>1</v>
      </c>
      <c r="V181" s="85">
        <f t="shared" si="148"/>
        <v>0</v>
      </c>
      <c r="W181" s="85">
        <f t="shared" si="149"/>
        <v>0</v>
      </c>
      <c r="X181" s="85">
        <f t="shared" si="150"/>
        <v>0</v>
      </c>
      <c r="Y181" s="97"/>
      <c r="Z181" s="95">
        <f t="shared" si="118"/>
        <v>127830330.87876737</v>
      </c>
      <c r="AA181" s="96"/>
      <c r="AB181" s="98">
        <f t="shared" si="151"/>
        <v>9627095.9849410318</v>
      </c>
      <c r="AC181" s="96">
        <v>21</v>
      </c>
      <c r="AD181" s="41">
        <f t="shared" si="117"/>
        <v>845972.04065796093</v>
      </c>
      <c r="AE181" s="96">
        <f t="shared" si="152"/>
        <v>17765412.85381718</v>
      </c>
      <c r="AF181" s="95">
        <f t="shared" si="153"/>
        <v>27392508.838758212</v>
      </c>
      <c r="AG181" s="96"/>
      <c r="AH181" s="86">
        <f t="shared" si="154"/>
        <v>13.477934378917446</v>
      </c>
      <c r="AI181" s="96">
        <f t="shared" si="155"/>
        <v>0</v>
      </c>
      <c r="AJ181" s="88">
        <f t="shared" si="156"/>
        <v>120.60904549463476</v>
      </c>
      <c r="AK181" s="96">
        <f t="shared" si="157"/>
        <v>35211393.691211894</v>
      </c>
      <c r="AL181" s="95">
        <f t="shared" si="158"/>
        <v>35211393.691211894</v>
      </c>
      <c r="AM181" s="96"/>
      <c r="AN181" s="99">
        <v>0.6903997156041628</v>
      </c>
      <c r="AO181" s="96">
        <f t="shared" si="159"/>
        <v>43221716.50240209</v>
      </c>
      <c r="AP181" s="100"/>
      <c r="AQ181" s="95">
        <f t="shared" si="160"/>
        <v>171052047.38116947</v>
      </c>
      <c r="AS181" s="89">
        <v>85944600</v>
      </c>
      <c r="AT181" s="89">
        <v>105402822.94715405</v>
      </c>
      <c r="AU181" s="89">
        <v>113366517.18152118</v>
      </c>
      <c r="AV181" s="90">
        <f t="shared" si="161"/>
        <v>7.5554847694733002E-2</v>
      </c>
      <c r="AW181" s="90">
        <f t="shared" si="162"/>
        <v>0.23729385116133939</v>
      </c>
      <c r="AX181" s="90">
        <f t="shared" si="163"/>
        <v>5.4558914890945383E-3</v>
      </c>
      <c r="AY181" s="90">
        <f t="shared" si="164"/>
        <v>1.8245744278331251E-3</v>
      </c>
      <c r="AZ181" s="91">
        <f t="shared" si="165"/>
        <v>9.9546800920342836E-6</v>
      </c>
      <c r="BA181" s="90">
        <f t="shared" si="166"/>
        <v>2.6217104382143053E-3</v>
      </c>
      <c r="BB181" s="92">
        <f t="shared" si="167"/>
        <v>135352201.76464072</v>
      </c>
      <c r="BC181" s="101">
        <f t="shared" si="168"/>
        <v>221296801.76464072</v>
      </c>
      <c r="BD181" s="102"/>
      <c r="BE181" s="76"/>
      <c r="BF181" s="102"/>
      <c r="BG181" s="102"/>
      <c r="BH181" s="102"/>
      <c r="BI181" s="102"/>
      <c r="BJ181" s="102"/>
    </row>
    <row r="182" spans="3:62" s="9" customFormat="1">
      <c r="C182" s="47"/>
      <c r="D182" s="79" t="s">
        <v>324</v>
      </c>
      <c r="E182" s="80" t="s">
        <v>598</v>
      </c>
      <c r="F182" s="81" t="s">
        <v>60</v>
      </c>
      <c r="G182" s="93">
        <v>42607.204938747724</v>
      </c>
      <c r="H182" s="94">
        <v>0.5442142494593657</v>
      </c>
      <c r="I182" s="95">
        <v>23187.448057301972</v>
      </c>
      <c r="J182" s="96"/>
      <c r="K182" s="83">
        <f t="shared" si="113"/>
        <v>161.02627987473545</v>
      </c>
      <c r="L182" s="84">
        <f t="shared" si="114"/>
        <v>231.94527356290715</v>
      </c>
      <c r="M182" s="84">
        <f t="shared" si="115"/>
        <v>138.70751908034916</v>
      </c>
      <c r="N182" s="84">
        <f t="shared" si="116"/>
        <v>116.27606530611774</v>
      </c>
      <c r="O182" s="96">
        <f t="shared" si="144"/>
        <v>44805462.005471982</v>
      </c>
      <c r="P182" s="96">
        <f t="shared" si="145"/>
        <v>64538627.794519261</v>
      </c>
      <c r="Q182" s="96">
        <f t="shared" si="146"/>
        <v>38595280.72599382</v>
      </c>
      <c r="R182" s="96">
        <f t="shared" si="147"/>
        <v>32353742.695116688</v>
      </c>
      <c r="S182" s="96">
        <v>1</v>
      </c>
      <c r="T182" s="96">
        <v>1</v>
      </c>
      <c r="U182" s="96">
        <v>1</v>
      </c>
      <c r="V182" s="85">
        <f t="shared" si="148"/>
        <v>0</v>
      </c>
      <c r="W182" s="85">
        <f t="shared" si="149"/>
        <v>0</v>
      </c>
      <c r="X182" s="85">
        <f t="shared" si="150"/>
        <v>0</v>
      </c>
      <c r="Y182" s="97"/>
      <c r="Z182" s="95">
        <f t="shared" si="118"/>
        <v>180293113.22110176</v>
      </c>
      <c r="AA182" s="96"/>
      <c r="AB182" s="98">
        <f t="shared" si="151"/>
        <v>9627095.9849410318</v>
      </c>
      <c r="AC182" s="96">
        <v>30</v>
      </c>
      <c r="AD182" s="41">
        <f t="shared" si="117"/>
        <v>845972.04065796093</v>
      </c>
      <c r="AE182" s="96">
        <f t="shared" si="152"/>
        <v>25379161.219738826</v>
      </c>
      <c r="AF182" s="95">
        <f t="shared" si="153"/>
        <v>35006257.204679862</v>
      </c>
      <c r="AG182" s="96"/>
      <c r="AH182" s="86">
        <f t="shared" si="154"/>
        <v>13.477934378917446</v>
      </c>
      <c r="AI182" s="96">
        <f t="shared" si="155"/>
        <v>0</v>
      </c>
      <c r="AJ182" s="88">
        <f t="shared" si="156"/>
        <v>120.60904549463476</v>
      </c>
      <c r="AK182" s="96">
        <f t="shared" si="157"/>
        <v>61665771.826279812</v>
      </c>
      <c r="AL182" s="95">
        <f t="shared" si="158"/>
        <v>61665771.826279812</v>
      </c>
      <c r="AM182" s="96"/>
      <c r="AN182" s="99">
        <v>0.18810136330901217</v>
      </c>
      <c r="AO182" s="96">
        <f t="shared" si="159"/>
        <v>18184140.454571918</v>
      </c>
      <c r="AP182" s="100"/>
      <c r="AQ182" s="95">
        <f t="shared" si="160"/>
        <v>198477253.67567366</v>
      </c>
      <c r="AS182" s="89">
        <v>89396100</v>
      </c>
      <c r="AT182" s="89">
        <v>109890450.35400981</v>
      </c>
      <c r="AU182" s="89">
        <v>118033542.28450342</v>
      </c>
      <c r="AV182" s="90">
        <f t="shared" si="161"/>
        <v>7.4101906983371227E-2</v>
      </c>
      <c r="AW182" s="90">
        <f t="shared" si="162"/>
        <v>0.23584091044997763</v>
      </c>
      <c r="AX182" s="90">
        <f t="shared" si="163"/>
        <v>5.4224852848356346E-3</v>
      </c>
      <c r="AY182" s="90">
        <f t="shared" si="164"/>
        <v>1.8996877405524529E-3</v>
      </c>
      <c r="AZ182" s="91">
        <f t="shared" si="165"/>
        <v>1.030102881892833E-5</v>
      </c>
      <c r="BA182" s="90">
        <f t="shared" si="166"/>
        <v>2.7129264355306788E-3</v>
      </c>
      <c r="BB182" s="92">
        <f t="shared" si="167"/>
        <v>140061450.31206536</v>
      </c>
      <c r="BC182" s="101">
        <f t="shared" si="168"/>
        <v>229457550.31206536</v>
      </c>
      <c r="BD182" s="103"/>
      <c r="BE182" s="76"/>
      <c r="BF182" s="103"/>
      <c r="BG182" s="103"/>
      <c r="BH182" s="103"/>
      <c r="BI182" s="103"/>
      <c r="BJ182" s="103"/>
    </row>
    <row r="183" spans="3:62" s="9" customFormat="1">
      <c r="C183" s="47"/>
      <c r="D183" s="79" t="s">
        <v>325</v>
      </c>
      <c r="E183" s="80" t="s">
        <v>599</v>
      </c>
      <c r="F183" s="81" t="s">
        <v>60</v>
      </c>
      <c r="G183" s="93">
        <v>17310.705878494024</v>
      </c>
      <c r="H183" s="94">
        <v>0.6072016391895394</v>
      </c>
      <c r="I183" s="95">
        <v>10511.088984949567</v>
      </c>
      <c r="J183" s="96"/>
      <c r="K183" s="83">
        <f t="shared" si="113"/>
        <v>161.02627987473545</v>
      </c>
      <c r="L183" s="84">
        <f t="shared" si="114"/>
        <v>231.94527356290715</v>
      </c>
      <c r="M183" s="84">
        <f t="shared" si="115"/>
        <v>138.70751908034916</v>
      </c>
      <c r="N183" s="84">
        <f t="shared" si="116"/>
        <v>116.27606530611774</v>
      </c>
      <c r="O183" s="96">
        <f t="shared" si="144"/>
        <v>20310738.680144854</v>
      </c>
      <c r="P183" s="96">
        <f t="shared" si="145"/>
        <v>29255968.920698248</v>
      </c>
      <c r="Q183" s="96">
        <f t="shared" si="146"/>
        <v>17495604.911221679</v>
      </c>
      <c r="R183" s="96">
        <f t="shared" si="147"/>
        <v>14666256.831028927</v>
      </c>
      <c r="S183" s="96">
        <v>1</v>
      </c>
      <c r="T183" s="96">
        <v>1</v>
      </c>
      <c r="U183" s="96">
        <v>1</v>
      </c>
      <c r="V183" s="85">
        <f t="shared" si="148"/>
        <v>0</v>
      </c>
      <c r="W183" s="85">
        <f t="shared" si="149"/>
        <v>0</v>
      </c>
      <c r="X183" s="85">
        <f t="shared" si="150"/>
        <v>0</v>
      </c>
      <c r="Y183" s="97"/>
      <c r="Z183" s="95">
        <f t="shared" si="118"/>
        <v>81728569.343093708</v>
      </c>
      <c r="AA183" s="96"/>
      <c r="AB183" s="98">
        <f t="shared" si="151"/>
        <v>9627095.9849410318</v>
      </c>
      <c r="AC183" s="96">
        <v>12</v>
      </c>
      <c r="AD183" s="41">
        <f t="shared" si="117"/>
        <v>845972.04065796093</v>
      </c>
      <c r="AE183" s="96">
        <f t="shared" si="152"/>
        <v>10151664.487895532</v>
      </c>
      <c r="AF183" s="95">
        <f t="shared" si="153"/>
        <v>19778760.472836562</v>
      </c>
      <c r="AG183" s="96"/>
      <c r="AH183" s="86">
        <f t="shared" si="154"/>
        <v>13.477934378917446</v>
      </c>
      <c r="AI183" s="96">
        <f t="shared" si="155"/>
        <v>0</v>
      </c>
      <c r="AJ183" s="88">
        <f t="shared" si="156"/>
        <v>120.60904549463476</v>
      </c>
      <c r="AK183" s="96">
        <f t="shared" si="157"/>
        <v>25053932.554122325</v>
      </c>
      <c r="AL183" s="95">
        <f t="shared" si="158"/>
        <v>25053932.554122325</v>
      </c>
      <c r="AM183" s="96"/>
      <c r="AN183" s="99">
        <v>0.61359335239810386</v>
      </c>
      <c r="AO183" s="96">
        <f t="shared" si="159"/>
        <v>27509042.411446795</v>
      </c>
      <c r="AP183" s="100"/>
      <c r="AQ183" s="95">
        <f t="shared" si="160"/>
        <v>109237611.7545405</v>
      </c>
      <c r="AS183" s="89">
        <v>54078300</v>
      </c>
      <c r="AT183" s="89">
        <v>67279132.596863165</v>
      </c>
      <c r="AU183" s="89">
        <v>68448543.127977327</v>
      </c>
      <c r="AV183" s="90">
        <f t="shared" si="161"/>
        <v>1.7381474552017096E-2</v>
      </c>
      <c r="AW183" s="90">
        <f t="shared" si="162"/>
        <v>0.17912047801862349</v>
      </c>
      <c r="AX183" s="90">
        <f t="shared" si="163"/>
        <v>4.118361629521952E-3</v>
      </c>
      <c r="AY183" s="90">
        <f t="shared" si="164"/>
        <v>1.1016432763279534E-3</v>
      </c>
      <c r="AZ183" s="91">
        <f t="shared" si="165"/>
        <v>4.5369653986498919E-6</v>
      </c>
      <c r="BA183" s="90">
        <f t="shared" si="166"/>
        <v>1.1948761219334003E-3</v>
      </c>
      <c r="BB183" s="92">
        <f t="shared" si="167"/>
        <v>61688396.850507148</v>
      </c>
      <c r="BC183" s="101">
        <f t="shared" si="168"/>
        <v>115766696.85050714</v>
      </c>
      <c r="BD183" s="103"/>
      <c r="BE183" s="76"/>
      <c r="BF183" s="103"/>
      <c r="BG183" s="103"/>
      <c r="BH183" s="103"/>
      <c r="BI183" s="103"/>
      <c r="BJ183" s="103"/>
    </row>
    <row r="184" spans="3:62" s="9" customFormat="1">
      <c r="C184" s="47"/>
      <c r="D184" s="79" t="s">
        <v>326</v>
      </c>
      <c r="E184" s="80" t="s">
        <v>600</v>
      </c>
      <c r="F184" s="81" t="s">
        <v>60</v>
      </c>
      <c r="G184" s="93">
        <v>131729.32881321106</v>
      </c>
      <c r="H184" s="94">
        <v>0.51096512640699687</v>
      </c>
      <c r="I184" s="95">
        <v>67309.093148551241</v>
      </c>
      <c r="J184" s="96"/>
      <c r="K184" s="83">
        <f t="shared" si="113"/>
        <v>161.02627987473545</v>
      </c>
      <c r="L184" s="84">
        <f t="shared" si="114"/>
        <v>231.94527356290715</v>
      </c>
      <c r="M184" s="84">
        <f t="shared" si="115"/>
        <v>138.70751908034916</v>
      </c>
      <c r="N184" s="84">
        <f t="shared" si="116"/>
        <v>116.27606530611774</v>
      </c>
      <c r="O184" s="96">
        <f t="shared" si="144"/>
        <v>130062394.45743901</v>
      </c>
      <c r="P184" s="96">
        <f t="shared" si="145"/>
        <v>187344312.28334299</v>
      </c>
      <c r="Q184" s="96">
        <f t="shared" si="146"/>
        <v>112035327.86620405</v>
      </c>
      <c r="R184" s="96">
        <f t="shared" si="147"/>
        <v>93917238.127638072</v>
      </c>
      <c r="S184" s="96">
        <v>1</v>
      </c>
      <c r="T184" s="96">
        <v>1</v>
      </c>
      <c r="U184" s="96">
        <v>1</v>
      </c>
      <c r="V184" s="85">
        <f t="shared" si="148"/>
        <v>0</v>
      </c>
      <c r="W184" s="85">
        <f t="shared" si="149"/>
        <v>0</v>
      </c>
      <c r="X184" s="85">
        <f t="shared" si="150"/>
        <v>0</v>
      </c>
      <c r="Y184" s="97"/>
      <c r="Z184" s="95">
        <f t="shared" si="118"/>
        <v>523359272.73462415</v>
      </c>
      <c r="AA184" s="96"/>
      <c r="AB184" s="98">
        <f t="shared" si="151"/>
        <v>9627095.9849410318</v>
      </c>
      <c r="AC184" s="96">
        <v>63</v>
      </c>
      <c r="AD184" s="41">
        <f t="shared" si="117"/>
        <v>845972.04065796093</v>
      </c>
      <c r="AE184" s="96">
        <f t="shared" si="152"/>
        <v>53296238.561451539</v>
      </c>
      <c r="AF184" s="95">
        <f t="shared" si="153"/>
        <v>62923334.546392575</v>
      </c>
      <c r="AG184" s="96"/>
      <c r="AH184" s="86">
        <f t="shared" si="154"/>
        <v>13.477934378917446</v>
      </c>
      <c r="AI184" s="96">
        <f t="shared" si="155"/>
        <v>0</v>
      </c>
      <c r="AJ184" s="88">
        <f t="shared" si="156"/>
        <v>120.60904549463476</v>
      </c>
      <c r="AK184" s="96">
        <f t="shared" si="157"/>
        <v>190652983.34172329</v>
      </c>
      <c r="AL184" s="95">
        <f t="shared" si="158"/>
        <v>190652983.34172329</v>
      </c>
      <c r="AM184" s="96"/>
      <c r="AN184" s="99">
        <v>0</v>
      </c>
      <c r="AO184" s="96">
        <f t="shared" si="159"/>
        <v>0</v>
      </c>
      <c r="AP184" s="100"/>
      <c r="AQ184" s="95">
        <f t="shared" si="160"/>
        <v>523359272.73462415</v>
      </c>
      <c r="AS184" s="89">
        <v>208506600</v>
      </c>
      <c r="AT184" s="89">
        <v>257407845.66405156</v>
      </c>
      <c r="AU184" s="89">
        <v>284504079.29322529</v>
      </c>
      <c r="AV184" s="90">
        <f t="shared" si="161"/>
        <v>0.10526576437199041</v>
      </c>
      <c r="AW184" s="90">
        <f t="shared" si="162"/>
        <v>0.26700476783859678</v>
      </c>
      <c r="AX184" s="90">
        <f t="shared" si="163"/>
        <v>6.1390087997172729E-3</v>
      </c>
      <c r="AY184" s="90">
        <f t="shared" si="164"/>
        <v>4.5789434182003791E-3</v>
      </c>
      <c r="AZ184" s="91">
        <f t="shared" si="165"/>
        <v>2.8110173937739615E-5</v>
      </c>
      <c r="BA184" s="90">
        <f t="shared" si="166"/>
        <v>7.4032249907823415E-3</v>
      </c>
      <c r="BB184" s="92">
        <f t="shared" si="167"/>
        <v>382209563.67092603</v>
      </c>
      <c r="BC184" s="101">
        <f t="shared" si="168"/>
        <v>590716163.67092609</v>
      </c>
      <c r="BD184" s="103"/>
      <c r="BE184" s="76"/>
      <c r="BF184" s="103"/>
      <c r="BG184" s="103"/>
      <c r="BH184" s="103"/>
      <c r="BI184" s="103"/>
      <c r="BJ184" s="103"/>
    </row>
    <row r="185" spans="3:62" s="10" customFormat="1">
      <c r="C185" s="49"/>
      <c r="D185" s="104" t="s">
        <v>327</v>
      </c>
      <c r="E185" s="105" t="s">
        <v>601</v>
      </c>
      <c r="F185" s="52" t="s">
        <v>74</v>
      </c>
      <c r="G185" s="106">
        <v>390192.23270220822</v>
      </c>
      <c r="H185" s="107">
        <v>0</v>
      </c>
      <c r="I185" s="108">
        <v>0</v>
      </c>
      <c r="J185" s="107"/>
      <c r="K185" s="57">
        <f t="shared" si="113"/>
        <v>161.02627987473545</v>
      </c>
      <c r="L185" s="58">
        <f t="shared" si="114"/>
        <v>231.94527356290715</v>
      </c>
      <c r="M185" s="58">
        <f t="shared" si="115"/>
        <v>138.70751908034916</v>
      </c>
      <c r="N185" s="58">
        <f t="shared" si="116"/>
        <v>116.27606530611774</v>
      </c>
      <c r="O185" s="107">
        <f t="shared" si="144"/>
        <v>0</v>
      </c>
      <c r="P185" s="107">
        <f t="shared" si="145"/>
        <v>0</v>
      </c>
      <c r="Q185" s="107">
        <f t="shared" si="146"/>
        <v>0</v>
      </c>
      <c r="R185" s="107">
        <f t="shared" si="147"/>
        <v>0</v>
      </c>
      <c r="S185" s="107">
        <v>0</v>
      </c>
      <c r="T185" s="107">
        <v>0</v>
      </c>
      <c r="U185" s="107">
        <v>0</v>
      </c>
      <c r="V185" s="85">
        <f t="shared" si="148"/>
        <v>0</v>
      </c>
      <c r="W185" s="85">
        <f t="shared" si="149"/>
        <v>0</v>
      </c>
      <c r="X185" s="85">
        <f t="shared" si="150"/>
        <v>0</v>
      </c>
      <c r="Y185" s="109"/>
      <c r="Z185" s="108">
        <f t="shared" si="118"/>
        <v>0</v>
      </c>
      <c r="AA185" s="107"/>
      <c r="AB185" s="110">
        <f t="shared" si="151"/>
        <v>9627095.9849410318</v>
      </c>
      <c r="AC185" s="107">
        <v>48</v>
      </c>
      <c r="AD185" s="62">
        <f t="shared" si="117"/>
        <v>845972.04065796093</v>
      </c>
      <c r="AE185" s="107">
        <f t="shared" si="152"/>
        <v>40606657.951582126</v>
      </c>
      <c r="AF185" s="108">
        <f t="shared" si="153"/>
        <v>50233753.936523154</v>
      </c>
      <c r="AG185" s="107"/>
      <c r="AH185" s="64">
        <f t="shared" si="154"/>
        <v>13.477934378917446</v>
      </c>
      <c r="AI185" s="107">
        <f t="shared" si="155"/>
        <v>63107823.690283775</v>
      </c>
      <c r="AJ185" s="66">
        <f t="shared" si="156"/>
        <v>120.60904549463476</v>
      </c>
      <c r="AK185" s="107">
        <f t="shared" si="157"/>
        <v>0</v>
      </c>
      <c r="AL185" s="108">
        <f t="shared" si="158"/>
        <v>63107823.690283775</v>
      </c>
      <c r="AM185" s="107"/>
      <c r="AN185" s="111">
        <v>0.14997412610717342</v>
      </c>
      <c r="AO185" s="107">
        <f t="shared" si="159"/>
        <v>16998304.056188729</v>
      </c>
      <c r="AP185" s="112"/>
      <c r="AQ185" s="108">
        <f t="shared" si="160"/>
        <v>16998304.056188729</v>
      </c>
      <c r="AS185" s="71">
        <v>9757800.0000000019</v>
      </c>
      <c r="AT185" s="71">
        <v>12192094.337064195</v>
      </c>
      <c r="AU185" s="71">
        <v>12681586.142393507</v>
      </c>
      <c r="AV185" s="72">
        <f t="shared" si="161"/>
        <v>4.0148295427902603E-2</v>
      </c>
      <c r="AW185" s="72">
        <f t="shared" si="162"/>
        <v>0.20188729889450899</v>
      </c>
      <c r="AX185" s="72">
        <f t="shared" si="163"/>
        <v>4.6418193746028784E-3</v>
      </c>
      <c r="AY185" s="72">
        <f t="shared" si="164"/>
        <v>2.0410345448581633E-4</v>
      </c>
      <c r="AZ185" s="73">
        <f t="shared" si="165"/>
        <v>9.4741136945563901E-7</v>
      </c>
      <c r="BA185" s="72">
        <f t="shared" si="166"/>
        <v>2.4951462564551131E-4</v>
      </c>
      <c r="BB185" s="74">
        <f t="shared" si="167"/>
        <v>12881801.689969625</v>
      </c>
      <c r="BC185" s="113">
        <f t="shared" si="168"/>
        <v>22639601.689969629</v>
      </c>
      <c r="BD185" s="102"/>
      <c r="BE185" s="76"/>
      <c r="BF185" s="102"/>
      <c r="BG185" s="102"/>
      <c r="BH185" s="102"/>
      <c r="BI185" s="102"/>
      <c r="BJ185" s="102"/>
    </row>
    <row r="186" spans="3:62" s="9" customFormat="1">
      <c r="C186" s="49"/>
      <c r="D186" s="79" t="s">
        <v>328</v>
      </c>
      <c r="E186" s="80" t="s">
        <v>602</v>
      </c>
      <c r="F186" s="81" t="s">
        <v>60</v>
      </c>
      <c r="G186" s="93">
        <v>29623.872337226927</v>
      </c>
      <c r="H186" s="94">
        <v>0.58758394642628609</v>
      </c>
      <c r="I186" s="95">
        <v>17406.511816336286</v>
      </c>
      <c r="J186" s="96"/>
      <c r="K186" s="83">
        <f t="shared" si="113"/>
        <v>161.02627987473545</v>
      </c>
      <c r="L186" s="84">
        <f t="shared" si="114"/>
        <v>231.94527356290715</v>
      </c>
      <c r="M186" s="84">
        <f t="shared" si="115"/>
        <v>138.70751908034916</v>
      </c>
      <c r="N186" s="84">
        <f t="shared" si="116"/>
        <v>116.27606530611774</v>
      </c>
      <c r="O186" s="96">
        <f t="shared" si="144"/>
        <v>33634870.120563075</v>
      </c>
      <c r="P186" s="96">
        <f t="shared" si="145"/>
        <v>48448297.740193143</v>
      </c>
      <c r="Q186" s="96">
        <f t="shared" si="146"/>
        <v>28972968.838641457</v>
      </c>
      <c r="R186" s="96">
        <f t="shared" si="147"/>
        <v>24287528.456496336</v>
      </c>
      <c r="S186" s="96">
        <v>1</v>
      </c>
      <c r="T186" s="96">
        <v>1</v>
      </c>
      <c r="U186" s="96">
        <v>1</v>
      </c>
      <c r="V186" s="85">
        <f t="shared" si="148"/>
        <v>0</v>
      </c>
      <c r="W186" s="85">
        <f t="shared" si="149"/>
        <v>0</v>
      </c>
      <c r="X186" s="85">
        <f t="shared" si="150"/>
        <v>0</v>
      </c>
      <c r="Y186" s="97"/>
      <c r="Z186" s="95">
        <f t="shared" si="118"/>
        <v>135343665.15589401</v>
      </c>
      <c r="AA186" s="96"/>
      <c r="AB186" s="98">
        <f t="shared" si="151"/>
        <v>9627095.9849410318</v>
      </c>
      <c r="AC186" s="96">
        <v>17</v>
      </c>
      <c r="AD186" s="41">
        <f t="shared" si="117"/>
        <v>845972.04065796093</v>
      </c>
      <c r="AE186" s="96">
        <f t="shared" si="152"/>
        <v>14381524.691185337</v>
      </c>
      <c r="AF186" s="95">
        <f t="shared" si="153"/>
        <v>24008620.676126368</v>
      </c>
      <c r="AG186" s="96"/>
      <c r="AH186" s="86">
        <f t="shared" si="154"/>
        <v>13.477934378917446</v>
      </c>
      <c r="AI186" s="96">
        <f t="shared" si="155"/>
        <v>0</v>
      </c>
      <c r="AJ186" s="88">
        <f t="shared" si="156"/>
        <v>120.60904549463476</v>
      </c>
      <c r="AK186" s="96">
        <f t="shared" si="157"/>
        <v>42874883.597374253</v>
      </c>
      <c r="AL186" s="95">
        <f t="shared" si="158"/>
        <v>42874883.597374253</v>
      </c>
      <c r="AM186" s="96"/>
      <c r="AN186" s="99">
        <v>0.35060656216184571</v>
      </c>
      <c r="AO186" s="96">
        <f t="shared" si="159"/>
        <v>23449795.49866917</v>
      </c>
      <c r="AP186" s="100"/>
      <c r="AQ186" s="95">
        <f t="shared" si="160"/>
        <v>158793460.65456319</v>
      </c>
      <c r="AS186" s="89">
        <v>77110200</v>
      </c>
      <c r="AT186" s="89">
        <v>96936602.380083352</v>
      </c>
      <c r="AU186" s="89">
        <v>91997668.088474751</v>
      </c>
      <c r="AV186" s="90">
        <f t="shared" si="161"/>
        <v>-5.0950148554240619E-2</v>
      </c>
      <c r="AW186" s="90">
        <f t="shared" si="162"/>
        <v>0.11078885491236576</v>
      </c>
      <c r="AX186" s="90">
        <f t="shared" si="163"/>
        <v>2.5472719484498176E-3</v>
      </c>
      <c r="AY186" s="90">
        <f t="shared" si="164"/>
        <v>1.4806540483707417E-3</v>
      </c>
      <c r="AZ186" s="91">
        <f t="shared" si="165"/>
        <v>3.7716285227734499E-6</v>
      </c>
      <c r="BA186" s="90">
        <f t="shared" si="166"/>
        <v>9.9331347424558704E-4</v>
      </c>
      <c r="BB186" s="92">
        <f t="shared" si="167"/>
        <v>51282233.08795283</v>
      </c>
      <c r="BC186" s="101">
        <f t="shared" si="168"/>
        <v>128392433.08795282</v>
      </c>
      <c r="BD186" s="102"/>
      <c r="BE186" s="76"/>
      <c r="BF186" s="102"/>
      <c r="BG186" s="102"/>
      <c r="BH186" s="102"/>
      <c r="BI186" s="102"/>
      <c r="BJ186" s="102"/>
    </row>
    <row r="187" spans="3:62" s="9" customFormat="1">
      <c r="C187" s="47"/>
      <c r="D187" s="79" t="s">
        <v>329</v>
      </c>
      <c r="E187" s="80" t="s">
        <v>603</v>
      </c>
      <c r="F187" s="81" t="s">
        <v>60</v>
      </c>
      <c r="G187" s="93">
        <v>189970.32817396839</v>
      </c>
      <c r="H187" s="94">
        <v>0.46411076247504229</v>
      </c>
      <c r="I187" s="95">
        <v>88167.273856454471</v>
      </c>
      <c r="J187" s="96"/>
      <c r="K187" s="83">
        <f t="shared" si="113"/>
        <v>161.02627987473545</v>
      </c>
      <c r="L187" s="84">
        <f t="shared" si="114"/>
        <v>231.94527356290715</v>
      </c>
      <c r="M187" s="84">
        <f t="shared" si="115"/>
        <v>138.70751908034916</v>
      </c>
      <c r="N187" s="84">
        <f t="shared" si="116"/>
        <v>116.27606530611774</v>
      </c>
      <c r="O187" s="96">
        <f t="shared" si="144"/>
        <v>170366977.3896226</v>
      </c>
      <c r="P187" s="96">
        <f t="shared" si="145"/>
        <v>245399789.447173</v>
      </c>
      <c r="Q187" s="96">
        <f t="shared" si="146"/>
        <v>146753565.84847832</v>
      </c>
      <c r="R187" s="96">
        <f t="shared" si="147"/>
        <v>123020924.31354561</v>
      </c>
      <c r="S187" s="96">
        <v>1</v>
      </c>
      <c r="T187" s="96">
        <v>1</v>
      </c>
      <c r="U187" s="96">
        <v>1</v>
      </c>
      <c r="V187" s="85">
        <f t="shared" si="148"/>
        <v>0</v>
      </c>
      <c r="W187" s="85">
        <f t="shared" si="149"/>
        <v>0</v>
      </c>
      <c r="X187" s="85">
        <f t="shared" si="150"/>
        <v>0</v>
      </c>
      <c r="Y187" s="97"/>
      <c r="Z187" s="95">
        <f t="shared" si="118"/>
        <v>685541256.99881947</v>
      </c>
      <c r="AA187" s="96"/>
      <c r="AB187" s="98">
        <f t="shared" si="151"/>
        <v>9627095.9849410318</v>
      </c>
      <c r="AC187" s="96">
        <v>68</v>
      </c>
      <c r="AD187" s="41">
        <f t="shared" si="117"/>
        <v>845972.04065796093</v>
      </c>
      <c r="AE187" s="96">
        <f t="shared" si="152"/>
        <v>57526098.764741346</v>
      </c>
      <c r="AF187" s="95">
        <f t="shared" si="153"/>
        <v>67153194.749682382</v>
      </c>
      <c r="AG187" s="96"/>
      <c r="AH187" s="86">
        <f t="shared" si="154"/>
        <v>13.477934378917446</v>
      </c>
      <c r="AI187" s="96">
        <f t="shared" si="155"/>
        <v>0</v>
      </c>
      <c r="AJ187" s="88">
        <f t="shared" si="156"/>
        <v>120.60904549463476</v>
      </c>
      <c r="AK187" s="96">
        <f t="shared" si="157"/>
        <v>274945679.44037819</v>
      </c>
      <c r="AL187" s="95">
        <f t="shared" si="158"/>
        <v>274945679.44037819</v>
      </c>
      <c r="AM187" s="96"/>
      <c r="AN187" s="99">
        <v>0</v>
      </c>
      <c r="AO187" s="96">
        <f t="shared" si="159"/>
        <v>0</v>
      </c>
      <c r="AP187" s="100"/>
      <c r="AQ187" s="95">
        <f t="shared" si="160"/>
        <v>685541256.99881947</v>
      </c>
      <c r="AS187" s="89">
        <v>293719500</v>
      </c>
      <c r="AT187" s="89">
        <v>368575054.1860131</v>
      </c>
      <c r="AU187" s="89">
        <v>360048364.47810525</v>
      </c>
      <c r="AV187" s="90">
        <f t="shared" si="161"/>
        <v>-2.3134201870332199E-2</v>
      </c>
      <c r="AW187" s="90">
        <f t="shared" si="162"/>
        <v>0.1386048015962742</v>
      </c>
      <c r="AX187" s="90">
        <f t="shared" si="163"/>
        <v>3.1868198593253474E-3</v>
      </c>
      <c r="AY187" s="90">
        <f t="shared" si="164"/>
        <v>5.7947889283571658E-3</v>
      </c>
      <c r="AZ187" s="91">
        <f t="shared" si="165"/>
        <v>1.8466948437487265E-5</v>
      </c>
      <c r="BA187" s="90">
        <f t="shared" si="166"/>
        <v>4.8635406696059778E-3</v>
      </c>
      <c r="BB187" s="92">
        <f t="shared" si="167"/>
        <v>251092160.44904566</v>
      </c>
      <c r="BC187" s="101">
        <f t="shared" si="168"/>
        <v>544811660.44904566</v>
      </c>
      <c r="BD187" s="103"/>
      <c r="BE187" s="76"/>
      <c r="BF187" s="103"/>
      <c r="BG187" s="103"/>
      <c r="BH187" s="103"/>
      <c r="BI187" s="103"/>
      <c r="BJ187" s="103"/>
    </row>
    <row r="188" spans="3:62" s="9" customFormat="1">
      <c r="C188" s="47"/>
      <c r="D188" s="79" t="s">
        <v>330</v>
      </c>
      <c r="E188" s="80" t="s">
        <v>604</v>
      </c>
      <c r="F188" s="81" t="s">
        <v>60</v>
      </c>
      <c r="G188" s="93">
        <v>116117.77462991071</v>
      </c>
      <c r="H188" s="94">
        <v>0.44313141998346939</v>
      </c>
      <c r="I188" s="95">
        <v>51455.434357072809</v>
      </c>
      <c r="J188" s="96"/>
      <c r="K188" s="83">
        <f t="shared" si="113"/>
        <v>161.02627987473545</v>
      </c>
      <c r="L188" s="84">
        <f t="shared" si="114"/>
        <v>231.94527356290715</v>
      </c>
      <c r="M188" s="84">
        <f t="shared" si="115"/>
        <v>138.70751908034916</v>
      </c>
      <c r="N188" s="84">
        <f t="shared" si="116"/>
        <v>116.27606530611774</v>
      </c>
      <c r="O188" s="96">
        <f t="shared" si="144"/>
        <v>99428126.08629702</v>
      </c>
      <c r="P188" s="96">
        <f t="shared" si="145"/>
        <v>143218137.57899356</v>
      </c>
      <c r="Q188" s="96">
        <f t="shared" si="146"/>
        <v>85647067.714455962</v>
      </c>
      <c r="R188" s="96">
        <f t="shared" si="147"/>
        <v>71796425.347891837</v>
      </c>
      <c r="S188" s="96">
        <v>1</v>
      </c>
      <c r="T188" s="96">
        <v>1</v>
      </c>
      <c r="U188" s="96">
        <v>1</v>
      </c>
      <c r="V188" s="85">
        <f t="shared" si="148"/>
        <v>0</v>
      </c>
      <c r="W188" s="85">
        <f t="shared" si="149"/>
        <v>0</v>
      </c>
      <c r="X188" s="85">
        <f t="shared" si="150"/>
        <v>0</v>
      </c>
      <c r="Y188" s="97"/>
      <c r="Z188" s="95">
        <f t="shared" si="118"/>
        <v>400089756.72763836</v>
      </c>
      <c r="AA188" s="96"/>
      <c r="AB188" s="98">
        <f t="shared" si="151"/>
        <v>9627095.9849410318</v>
      </c>
      <c r="AC188" s="96">
        <v>58</v>
      </c>
      <c r="AD188" s="41">
        <f t="shared" si="117"/>
        <v>845972.04065796093</v>
      </c>
      <c r="AE188" s="96">
        <f t="shared" si="152"/>
        <v>49066378.358161733</v>
      </c>
      <c r="AF188" s="95">
        <f t="shared" si="153"/>
        <v>58693474.343102768</v>
      </c>
      <c r="AG188" s="96"/>
      <c r="AH188" s="86">
        <f t="shared" si="154"/>
        <v>13.477934378917446</v>
      </c>
      <c r="AI188" s="96">
        <f t="shared" si="155"/>
        <v>0</v>
      </c>
      <c r="AJ188" s="88">
        <f t="shared" si="156"/>
        <v>120.60904549463476</v>
      </c>
      <c r="AK188" s="96">
        <f t="shared" si="157"/>
        <v>168058247.55689576</v>
      </c>
      <c r="AL188" s="95">
        <f t="shared" si="158"/>
        <v>168058247.55689576</v>
      </c>
      <c r="AM188" s="96"/>
      <c r="AN188" s="99">
        <v>0</v>
      </c>
      <c r="AO188" s="96">
        <f t="shared" si="159"/>
        <v>0</v>
      </c>
      <c r="AP188" s="100"/>
      <c r="AQ188" s="95">
        <f t="shared" si="160"/>
        <v>400089756.72763836</v>
      </c>
      <c r="AS188" s="89">
        <v>160898400</v>
      </c>
      <c r="AT188" s="89">
        <v>204218155.15033659</v>
      </c>
      <c r="AU188" s="89">
        <v>200510553.36328474</v>
      </c>
      <c r="AV188" s="90">
        <f t="shared" si="161"/>
        <v>-1.8155103714077137E-2</v>
      </c>
      <c r="AW188" s="90">
        <f t="shared" si="162"/>
        <v>0.14358389975252925</v>
      </c>
      <c r="AX188" s="90">
        <f t="shared" si="163"/>
        <v>3.3012999401244411E-3</v>
      </c>
      <c r="AY188" s="90">
        <f t="shared" si="164"/>
        <v>3.2271118251919959E-3</v>
      </c>
      <c r="AZ188" s="91">
        <f t="shared" si="165"/>
        <v>1.0653664075281211E-5</v>
      </c>
      <c r="BA188" s="90">
        <f t="shared" si="166"/>
        <v>2.8057980822250327E-3</v>
      </c>
      <c r="BB188" s="92">
        <f t="shared" si="167"/>
        <v>144856175.80057147</v>
      </c>
      <c r="BC188" s="101">
        <f t="shared" si="168"/>
        <v>305754575.80057144</v>
      </c>
      <c r="BD188" s="103"/>
      <c r="BE188" s="76"/>
      <c r="BF188" s="103"/>
      <c r="BG188" s="103"/>
      <c r="BH188" s="103"/>
      <c r="BI188" s="103"/>
      <c r="BJ188" s="103"/>
    </row>
    <row r="189" spans="3:62" s="9" customFormat="1">
      <c r="C189" s="47"/>
      <c r="D189" s="79" t="s">
        <v>331</v>
      </c>
      <c r="E189" s="80" t="s">
        <v>605</v>
      </c>
      <c r="F189" s="81" t="s">
        <v>60</v>
      </c>
      <c r="G189" s="93">
        <v>16787.302150946354</v>
      </c>
      <c r="H189" s="94">
        <v>0.59124027828060277</v>
      </c>
      <c r="I189" s="95">
        <v>9925.3291953060834</v>
      </c>
      <c r="J189" s="96"/>
      <c r="K189" s="83">
        <f t="shared" si="113"/>
        <v>161.02627987473545</v>
      </c>
      <c r="L189" s="84">
        <f t="shared" si="114"/>
        <v>231.94527356290715</v>
      </c>
      <c r="M189" s="84">
        <f t="shared" si="115"/>
        <v>138.70751908034916</v>
      </c>
      <c r="N189" s="84">
        <f t="shared" si="116"/>
        <v>116.27606530611774</v>
      </c>
      <c r="O189" s="96">
        <f t="shared" si="144"/>
        <v>19178866.042226881</v>
      </c>
      <c r="P189" s="96">
        <f t="shared" si="145"/>
        <v>27625598.344886146</v>
      </c>
      <c r="Q189" s="96">
        <f t="shared" si="146"/>
        <v>16520613.464839982</v>
      </c>
      <c r="R189" s="96">
        <f t="shared" si="147"/>
        <v>13848938.708377525</v>
      </c>
      <c r="S189" s="96">
        <v>1</v>
      </c>
      <c r="T189" s="96">
        <v>1</v>
      </c>
      <c r="U189" s="96">
        <v>1</v>
      </c>
      <c r="V189" s="85">
        <f t="shared" si="148"/>
        <v>0</v>
      </c>
      <c r="W189" s="85">
        <f t="shared" si="149"/>
        <v>0</v>
      </c>
      <c r="X189" s="85">
        <f t="shared" si="150"/>
        <v>0</v>
      </c>
      <c r="Y189" s="97"/>
      <c r="Z189" s="95">
        <f t="shared" si="118"/>
        <v>77174016.56033054</v>
      </c>
      <c r="AA189" s="96"/>
      <c r="AB189" s="98">
        <f t="shared" si="151"/>
        <v>9627095.9849410318</v>
      </c>
      <c r="AC189" s="96">
        <v>15</v>
      </c>
      <c r="AD189" s="41">
        <f t="shared" si="117"/>
        <v>845972.04065796093</v>
      </c>
      <c r="AE189" s="96">
        <f t="shared" si="152"/>
        <v>12689580.609869413</v>
      </c>
      <c r="AF189" s="95">
        <f t="shared" si="153"/>
        <v>22316676.594810445</v>
      </c>
      <c r="AG189" s="96"/>
      <c r="AH189" s="86">
        <f t="shared" si="154"/>
        <v>13.477934378917446</v>
      </c>
      <c r="AI189" s="96">
        <f t="shared" si="155"/>
        <v>0</v>
      </c>
      <c r="AJ189" s="88">
        <f t="shared" si="156"/>
        <v>120.60904549463476</v>
      </c>
      <c r="AK189" s="96">
        <f t="shared" si="157"/>
        <v>24296405.866268024</v>
      </c>
      <c r="AL189" s="95">
        <f t="shared" si="158"/>
        <v>24296405.866268024</v>
      </c>
      <c r="AM189" s="96"/>
      <c r="AN189" s="99">
        <v>0.40221450674725012</v>
      </c>
      <c r="AO189" s="96">
        <f t="shared" si="159"/>
        <v>18748457.970051572</v>
      </c>
      <c r="AP189" s="100"/>
      <c r="AQ189" s="95">
        <f t="shared" si="160"/>
        <v>95922474.530382112</v>
      </c>
      <c r="AS189" s="89">
        <v>52818300</v>
      </c>
      <c r="AT189" s="89">
        <v>65924167.918564506</v>
      </c>
      <c r="AU189" s="89">
        <v>59359127.992808744</v>
      </c>
      <c r="AV189" s="90">
        <f t="shared" si="161"/>
        <v>-9.9584721855958694E-2</v>
      </c>
      <c r="AW189" s="90">
        <f t="shared" si="162"/>
        <v>6.2154281610647691E-2</v>
      </c>
      <c r="AX189" s="90">
        <f t="shared" si="163"/>
        <v>1.4290594315474038E-3</v>
      </c>
      <c r="AY189" s="90">
        <f t="shared" si="164"/>
        <v>9.5535392359928715E-4</v>
      </c>
      <c r="AZ189" s="91">
        <f t="shared" si="165"/>
        <v>1.3652575349853792E-6</v>
      </c>
      <c r="BA189" s="90">
        <f t="shared" si="166"/>
        <v>3.5956051799053375E-4</v>
      </c>
      <c r="BB189" s="92">
        <f t="shared" si="167"/>
        <v>18563189.537743781</v>
      </c>
      <c r="BC189" s="101">
        <f t="shared" si="168"/>
        <v>71381489.537743777</v>
      </c>
      <c r="BD189" s="103"/>
      <c r="BE189" s="76"/>
      <c r="BF189" s="103"/>
      <c r="BG189" s="103"/>
      <c r="BH189" s="103"/>
      <c r="BI189" s="103"/>
      <c r="BJ189" s="103"/>
    </row>
    <row r="190" spans="3:62" s="9" customFormat="1">
      <c r="C190" s="47"/>
      <c r="D190" s="79" t="s">
        <v>332</v>
      </c>
      <c r="E190" s="80" t="s">
        <v>606</v>
      </c>
      <c r="F190" s="81" t="s">
        <v>60</v>
      </c>
      <c r="G190" s="93">
        <v>93501.38034132836</v>
      </c>
      <c r="H190" s="94">
        <v>0.64938584540889477</v>
      </c>
      <c r="I190" s="95">
        <v>60718.472919852131</v>
      </c>
      <c r="J190" s="96"/>
      <c r="K190" s="83">
        <f t="shared" si="113"/>
        <v>161.02627987473545</v>
      </c>
      <c r="L190" s="84">
        <f t="shared" si="114"/>
        <v>231.94527356290715</v>
      </c>
      <c r="M190" s="84">
        <f t="shared" si="115"/>
        <v>138.70751908034916</v>
      </c>
      <c r="N190" s="84">
        <f t="shared" si="116"/>
        <v>116.27606530611774</v>
      </c>
      <c r="O190" s="96">
        <f t="shared" si="144"/>
        <v>117327237.76750386</v>
      </c>
      <c r="P190" s="96">
        <f t="shared" si="145"/>
        <v>169000353.74060488</v>
      </c>
      <c r="Q190" s="96">
        <f t="shared" si="146"/>
        <v>101065304.89272064</v>
      </c>
      <c r="R190" s="96">
        <f t="shared" si="147"/>
        <v>84721261.470197618</v>
      </c>
      <c r="S190" s="96">
        <v>1</v>
      </c>
      <c r="T190" s="96">
        <v>1</v>
      </c>
      <c r="U190" s="96">
        <v>1</v>
      </c>
      <c r="V190" s="85">
        <f t="shared" si="148"/>
        <v>0</v>
      </c>
      <c r="W190" s="85">
        <f t="shared" si="149"/>
        <v>0</v>
      </c>
      <c r="X190" s="85">
        <f t="shared" si="150"/>
        <v>0</v>
      </c>
      <c r="Y190" s="97"/>
      <c r="Z190" s="95">
        <f t="shared" si="118"/>
        <v>472114157.87102699</v>
      </c>
      <c r="AA190" s="96"/>
      <c r="AB190" s="98">
        <f t="shared" si="151"/>
        <v>9627095.9849410318</v>
      </c>
      <c r="AC190" s="96">
        <v>64</v>
      </c>
      <c r="AD190" s="41">
        <f t="shared" si="117"/>
        <v>845972.04065796093</v>
      </c>
      <c r="AE190" s="96">
        <f t="shared" si="152"/>
        <v>54142210.602109499</v>
      </c>
      <c r="AF190" s="95">
        <f t="shared" si="153"/>
        <v>63769306.587050527</v>
      </c>
      <c r="AG190" s="96"/>
      <c r="AH190" s="86">
        <f t="shared" si="154"/>
        <v>13.477934378917446</v>
      </c>
      <c r="AI190" s="96">
        <f t="shared" si="155"/>
        <v>0</v>
      </c>
      <c r="AJ190" s="88">
        <f t="shared" si="156"/>
        <v>120.60904549463476</v>
      </c>
      <c r="AK190" s="96">
        <f t="shared" si="157"/>
        <v>135325346.82478103</v>
      </c>
      <c r="AL190" s="95">
        <f t="shared" si="158"/>
        <v>135325346.82478103</v>
      </c>
      <c r="AM190" s="96"/>
      <c r="AN190" s="99">
        <v>0.74894727485285295</v>
      </c>
      <c r="AO190" s="96">
        <f t="shared" si="159"/>
        <v>149111398.1105645</v>
      </c>
      <c r="AP190" s="100"/>
      <c r="AQ190" s="95">
        <f t="shared" si="160"/>
        <v>621225555.98159146</v>
      </c>
      <c r="AS190" s="89">
        <v>333817200</v>
      </c>
      <c r="AT190" s="89">
        <v>416392168.57602787</v>
      </c>
      <c r="AU190" s="89">
        <v>398454943.29452997</v>
      </c>
      <c r="AV190" s="90">
        <f t="shared" si="161"/>
        <v>-4.3077720080181549E-2</v>
      </c>
      <c r="AW190" s="90">
        <f t="shared" si="162"/>
        <v>0.11866128338642484</v>
      </c>
      <c r="AX190" s="90">
        <f t="shared" si="163"/>
        <v>2.7282758611088163E-3</v>
      </c>
      <c r="AY190" s="90">
        <f t="shared" si="164"/>
        <v>6.4129226005489445E-3</v>
      </c>
      <c r="AZ190" s="91">
        <f t="shared" si="165"/>
        <v>1.7496221930236859E-5</v>
      </c>
      <c r="BA190" s="90">
        <f t="shared" si="166"/>
        <v>4.6078856617924992E-3</v>
      </c>
      <c r="BB190" s="92">
        <f t="shared" si="167"/>
        <v>237893346.53911602</v>
      </c>
      <c r="BC190" s="101">
        <f t="shared" si="168"/>
        <v>571710546.53911602</v>
      </c>
      <c r="BD190" s="103"/>
      <c r="BE190" s="76"/>
      <c r="BF190" s="103"/>
      <c r="BG190" s="103"/>
      <c r="BH190" s="103"/>
      <c r="BI190" s="103"/>
      <c r="BJ190" s="103"/>
    </row>
    <row r="191" spans="3:62" s="9" customFormat="1">
      <c r="C191" s="47"/>
      <c r="D191" s="79" t="s">
        <v>333</v>
      </c>
      <c r="E191" s="80" t="s">
        <v>607</v>
      </c>
      <c r="F191" s="81" t="s">
        <v>60</v>
      </c>
      <c r="G191" s="93">
        <v>65675.288895675607</v>
      </c>
      <c r="H191" s="94">
        <v>0.71136099438475187</v>
      </c>
      <c r="I191" s="95">
        <v>46718.838815333649</v>
      </c>
      <c r="J191" s="96"/>
      <c r="K191" s="83">
        <f t="shared" si="113"/>
        <v>161.02627987473545</v>
      </c>
      <c r="L191" s="84">
        <f t="shared" si="114"/>
        <v>231.94527356290715</v>
      </c>
      <c r="M191" s="84">
        <f t="shared" si="115"/>
        <v>138.70751908034916</v>
      </c>
      <c r="N191" s="84">
        <f t="shared" si="116"/>
        <v>116.27606530611774</v>
      </c>
      <c r="O191" s="96">
        <f t="shared" si="144"/>
        <v>90275529.774006844</v>
      </c>
      <c r="P191" s="96">
        <f t="shared" si="145"/>
        <v>130034566.19476715</v>
      </c>
      <c r="Q191" s="96">
        <f t="shared" si="146"/>
        <v>77763050.716675788</v>
      </c>
      <c r="R191" s="96">
        <f t="shared" si="147"/>
        <v>65187393.037412688</v>
      </c>
      <c r="S191" s="96">
        <v>1</v>
      </c>
      <c r="T191" s="96">
        <v>1</v>
      </c>
      <c r="U191" s="96">
        <v>1</v>
      </c>
      <c r="V191" s="85">
        <f t="shared" si="148"/>
        <v>0</v>
      </c>
      <c r="W191" s="85">
        <f t="shared" si="149"/>
        <v>0</v>
      </c>
      <c r="X191" s="85">
        <f t="shared" si="150"/>
        <v>0</v>
      </c>
      <c r="Y191" s="97"/>
      <c r="Z191" s="95">
        <f t="shared" si="118"/>
        <v>363260539.72286248</v>
      </c>
      <c r="AA191" s="96"/>
      <c r="AB191" s="98">
        <f t="shared" si="151"/>
        <v>9627095.9849410318</v>
      </c>
      <c r="AC191" s="96">
        <v>62</v>
      </c>
      <c r="AD191" s="41">
        <f t="shared" si="117"/>
        <v>845972.04065796093</v>
      </c>
      <c r="AE191" s="96">
        <f t="shared" si="152"/>
        <v>52450266.52079358</v>
      </c>
      <c r="AF191" s="95">
        <f t="shared" si="153"/>
        <v>62077362.505734608</v>
      </c>
      <c r="AG191" s="96"/>
      <c r="AH191" s="86">
        <f t="shared" si="154"/>
        <v>13.477934378917446</v>
      </c>
      <c r="AI191" s="96">
        <f t="shared" si="155"/>
        <v>0</v>
      </c>
      <c r="AJ191" s="88">
        <f t="shared" si="156"/>
        <v>120.60904549463476</v>
      </c>
      <c r="AK191" s="96">
        <f t="shared" si="157"/>
        <v>95052406.875501841</v>
      </c>
      <c r="AL191" s="95">
        <f t="shared" si="158"/>
        <v>95052406.875501841</v>
      </c>
      <c r="AM191" s="96"/>
      <c r="AN191" s="99">
        <v>1</v>
      </c>
      <c r="AO191" s="96">
        <f t="shared" si="159"/>
        <v>157129769.38123643</v>
      </c>
      <c r="AP191" s="100"/>
      <c r="AQ191" s="95">
        <f t="shared" si="160"/>
        <v>520390309.10409892</v>
      </c>
      <c r="AS191" s="89">
        <v>309148200</v>
      </c>
      <c r="AT191" s="89">
        <v>382508757.65174365</v>
      </c>
      <c r="AU191" s="89">
        <v>359942864.06244314</v>
      </c>
      <c r="AV191" s="90">
        <f t="shared" si="161"/>
        <v>-5.899444950707692E-2</v>
      </c>
      <c r="AW191" s="90">
        <f t="shared" si="162"/>
        <v>0.10274455395952947</v>
      </c>
      <c r="AX191" s="90">
        <f t="shared" si="163"/>
        <v>2.3623163211147716E-3</v>
      </c>
      <c r="AY191" s="90">
        <f t="shared" si="164"/>
        <v>5.7930909546932609E-3</v>
      </c>
      <c r="AZ191" s="91">
        <f t="shared" si="165"/>
        <v>1.3685113311974245E-5</v>
      </c>
      <c r="BA191" s="90">
        <f t="shared" si="166"/>
        <v>3.6041745276031776E-3</v>
      </c>
      <c r="BB191" s="92">
        <f t="shared" si="167"/>
        <v>186074308.87272048</v>
      </c>
      <c r="BC191" s="101">
        <f t="shared" si="168"/>
        <v>495222508.87272048</v>
      </c>
      <c r="BD191" s="103"/>
      <c r="BE191" s="76"/>
      <c r="BF191" s="103"/>
      <c r="BG191" s="103"/>
      <c r="BH191" s="103"/>
      <c r="BI191" s="103"/>
      <c r="BJ191" s="103"/>
    </row>
    <row r="192" spans="3:62" s="10" customFormat="1">
      <c r="C192" s="49"/>
      <c r="D192" s="104" t="s">
        <v>334</v>
      </c>
      <c r="E192" s="105" t="s">
        <v>608</v>
      </c>
      <c r="F192" s="52" t="s">
        <v>74</v>
      </c>
      <c r="G192" s="106">
        <v>511675.94652905635</v>
      </c>
      <c r="H192" s="107">
        <v>0</v>
      </c>
      <c r="I192" s="108">
        <v>0</v>
      </c>
      <c r="J192" s="107"/>
      <c r="K192" s="57">
        <f t="shared" si="113"/>
        <v>161.02627987473545</v>
      </c>
      <c r="L192" s="58">
        <f t="shared" si="114"/>
        <v>231.94527356290715</v>
      </c>
      <c r="M192" s="58">
        <f t="shared" si="115"/>
        <v>138.70751908034916</v>
      </c>
      <c r="N192" s="58">
        <f t="shared" si="116"/>
        <v>116.27606530611774</v>
      </c>
      <c r="O192" s="107">
        <f t="shared" si="144"/>
        <v>0</v>
      </c>
      <c r="P192" s="107">
        <f t="shared" si="145"/>
        <v>0</v>
      </c>
      <c r="Q192" s="107">
        <f t="shared" si="146"/>
        <v>0</v>
      </c>
      <c r="R192" s="107">
        <f t="shared" si="147"/>
        <v>0</v>
      </c>
      <c r="S192" s="107">
        <v>0</v>
      </c>
      <c r="T192" s="107">
        <v>0</v>
      </c>
      <c r="U192" s="107">
        <v>0</v>
      </c>
      <c r="V192" s="85">
        <f t="shared" si="148"/>
        <v>0</v>
      </c>
      <c r="W192" s="85">
        <f t="shared" si="149"/>
        <v>0</v>
      </c>
      <c r="X192" s="85">
        <f t="shared" si="150"/>
        <v>0</v>
      </c>
      <c r="Y192" s="109"/>
      <c r="Z192" s="108">
        <f t="shared" si="118"/>
        <v>0</v>
      </c>
      <c r="AA192" s="107"/>
      <c r="AB192" s="110">
        <f t="shared" si="151"/>
        <v>9627095.9849410318</v>
      </c>
      <c r="AC192" s="107">
        <v>57</v>
      </c>
      <c r="AD192" s="62">
        <f t="shared" si="117"/>
        <v>845972.04065796093</v>
      </c>
      <c r="AE192" s="107">
        <f t="shared" si="152"/>
        <v>48220406.317503773</v>
      </c>
      <c r="AF192" s="108">
        <f t="shared" si="153"/>
        <v>57847502.302444801</v>
      </c>
      <c r="AG192" s="107"/>
      <c r="AH192" s="64">
        <f t="shared" si="154"/>
        <v>13.477934378917446</v>
      </c>
      <c r="AI192" s="107">
        <f t="shared" si="155"/>
        <v>82756017.967069119</v>
      </c>
      <c r="AJ192" s="66">
        <f t="shared" si="156"/>
        <v>120.60904549463476</v>
      </c>
      <c r="AK192" s="107">
        <f t="shared" si="157"/>
        <v>0</v>
      </c>
      <c r="AL192" s="108">
        <f t="shared" si="158"/>
        <v>82756017.967069119</v>
      </c>
      <c r="AM192" s="107"/>
      <c r="AN192" s="111">
        <v>0.22371104118899077</v>
      </c>
      <c r="AO192" s="107">
        <f t="shared" si="159"/>
        <v>31454559.914330322</v>
      </c>
      <c r="AP192" s="112"/>
      <c r="AQ192" s="108">
        <f t="shared" si="160"/>
        <v>31454559.914330322</v>
      </c>
      <c r="AS192" s="71">
        <v>18749700</v>
      </c>
      <c r="AT192" s="71">
        <v>23575383.496109188</v>
      </c>
      <c r="AU192" s="71">
        <v>23272350.586411789</v>
      </c>
      <c r="AV192" s="72">
        <f t="shared" si="161"/>
        <v>-1.2853784955286527E-2</v>
      </c>
      <c r="AW192" s="72">
        <f t="shared" si="162"/>
        <v>0.14888521851131986</v>
      </c>
      <c r="AX192" s="72">
        <f t="shared" si="163"/>
        <v>3.4231885594692276E-3</v>
      </c>
      <c r="AY192" s="72">
        <f t="shared" si="164"/>
        <v>3.745562341616643E-4</v>
      </c>
      <c r="AZ192" s="73">
        <f t="shared" si="165"/>
        <v>1.2821766156600864E-6</v>
      </c>
      <c r="BA192" s="72">
        <f t="shared" si="166"/>
        <v>3.3767994408983595E-4</v>
      </c>
      <c r="BB192" s="74">
        <f t="shared" si="167"/>
        <v>17433551.492990613</v>
      </c>
      <c r="BC192" s="113">
        <f t="shared" si="168"/>
        <v>36183251.492990613</v>
      </c>
      <c r="BD192" s="102"/>
      <c r="BE192" s="76"/>
      <c r="BF192" s="102"/>
      <c r="BG192" s="102"/>
      <c r="BH192" s="102"/>
      <c r="BI192" s="102"/>
      <c r="BJ192" s="102"/>
    </row>
    <row r="193" spans="3:62" s="9" customFormat="1">
      <c r="C193" s="47"/>
      <c r="D193" s="79" t="s">
        <v>335</v>
      </c>
      <c r="E193" s="80" t="s">
        <v>336</v>
      </c>
      <c r="F193" s="81" t="s">
        <v>60</v>
      </c>
      <c r="G193" s="93">
        <v>44591.074544358511</v>
      </c>
      <c r="H193" s="94">
        <v>0.60733840043441567</v>
      </c>
      <c r="I193" s="95">
        <v>27081.871887422487</v>
      </c>
      <c r="J193" s="96"/>
      <c r="K193" s="83">
        <f t="shared" si="113"/>
        <v>161.02627987473545</v>
      </c>
      <c r="L193" s="84">
        <f t="shared" si="114"/>
        <v>231.94527356290715</v>
      </c>
      <c r="M193" s="84">
        <f t="shared" si="115"/>
        <v>138.70751908034916</v>
      </c>
      <c r="N193" s="84">
        <f t="shared" si="116"/>
        <v>116.27606530611774</v>
      </c>
      <c r="O193" s="96">
        <f t="shared" si="144"/>
        <v>52330716.984909877</v>
      </c>
      <c r="P193" s="96">
        <f t="shared" si="145"/>
        <v>75378146.202285767</v>
      </c>
      <c r="Q193" s="96">
        <f t="shared" si="146"/>
        <v>45077511.138674714</v>
      </c>
      <c r="R193" s="96">
        <f t="shared" si="147"/>
        <v>37787682.050326213</v>
      </c>
      <c r="S193" s="96">
        <v>1</v>
      </c>
      <c r="T193" s="96">
        <v>1</v>
      </c>
      <c r="U193" s="96">
        <v>1</v>
      </c>
      <c r="V193" s="85">
        <f t="shared" si="148"/>
        <v>0</v>
      </c>
      <c r="W193" s="85">
        <f t="shared" si="149"/>
        <v>0</v>
      </c>
      <c r="X193" s="85">
        <f t="shared" si="150"/>
        <v>0</v>
      </c>
      <c r="Y193" s="97"/>
      <c r="Z193" s="95">
        <f t="shared" si="118"/>
        <v>210574056.37619656</v>
      </c>
      <c r="AA193" s="96"/>
      <c r="AB193" s="98">
        <f t="shared" si="151"/>
        <v>9627095.9849410318</v>
      </c>
      <c r="AC193" s="96">
        <v>27</v>
      </c>
      <c r="AD193" s="41">
        <f t="shared" si="117"/>
        <v>845972.04065796093</v>
      </c>
      <c r="AE193" s="96">
        <f t="shared" si="152"/>
        <v>22841245.097764947</v>
      </c>
      <c r="AF193" s="95">
        <f t="shared" si="153"/>
        <v>32468341.082705978</v>
      </c>
      <c r="AG193" s="96"/>
      <c r="AH193" s="86">
        <f t="shared" si="154"/>
        <v>13.477934378917446</v>
      </c>
      <c r="AI193" s="96">
        <f t="shared" si="155"/>
        <v>0</v>
      </c>
      <c r="AJ193" s="88">
        <f t="shared" si="156"/>
        <v>120.60904549463476</v>
      </c>
      <c r="AK193" s="96">
        <f t="shared" si="157"/>
        <v>64537043.260502219</v>
      </c>
      <c r="AL193" s="95">
        <f t="shared" si="158"/>
        <v>64537043.260502219</v>
      </c>
      <c r="AM193" s="96"/>
      <c r="AN193" s="99">
        <v>0.27325665199271332</v>
      </c>
      <c r="AO193" s="96">
        <f t="shared" si="159"/>
        <v>26507366.550891444</v>
      </c>
      <c r="AP193" s="100"/>
      <c r="AQ193" s="95">
        <f t="shared" si="160"/>
        <v>237081422.92708802</v>
      </c>
      <c r="AS193" s="89">
        <v>123498900.00000001</v>
      </c>
      <c r="AT193" s="89">
        <v>155458766.05124775</v>
      </c>
      <c r="AU193" s="89">
        <v>136573727.7810677</v>
      </c>
      <c r="AV193" s="90">
        <f t="shared" si="161"/>
        <v>-0.12147940415244581</v>
      </c>
      <c r="AW193" s="90">
        <f t="shared" si="162"/>
        <v>4.025959931416058E-2</v>
      </c>
      <c r="AX193" s="90">
        <f t="shared" si="163"/>
        <v>9.2565401158726439E-4</v>
      </c>
      <c r="AY193" s="90">
        <f t="shared" si="164"/>
        <v>2.1980822681901754E-3</v>
      </c>
      <c r="AZ193" s="91">
        <f t="shared" si="165"/>
        <v>2.0346636693490691E-6</v>
      </c>
      <c r="BA193" s="90">
        <f t="shared" si="166"/>
        <v>5.3585840337113094E-4</v>
      </c>
      <c r="BB193" s="92">
        <f t="shared" si="167"/>
        <v>27664998.267226182</v>
      </c>
      <c r="BC193" s="101">
        <f t="shared" si="168"/>
        <v>151163898.26722619</v>
      </c>
      <c r="BD193" s="103"/>
      <c r="BE193" s="76"/>
      <c r="BF193" s="103"/>
      <c r="BG193" s="103"/>
      <c r="BH193" s="103"/>
      <c r="BI193" s="103"/>
      <c r="BJ193" s="103"/>
    </row>
    <row r="194" spans="3:62" s="9" customFormat="1">
      <c r="C194" s="47"/>
      <c r="D194" s="79" t="s">
        <v>337</v>
      </c>
      <c r="E194" s="80" t="s">
        <v>338</v>
      </c>
      <c r="F194" s="81" t="s">
        <v>60</v>
      </c>
      <c r="G194" s="93">
        <v>117731.2809505247</v>
      </c>
      <c r="H194" s="94">
        <v>0.74260806240089294</v>
      </c>
      <c r="I194" s="95">
        <v>87428.198430644305</v>
      </c>
      <c r="J194" s="96"/>
      <c r="K194" s="83">
        <f t="shared" si="113"/>
        <v>161.02627987473545</v>
      </c>
      <c r="L194" s="84">
        <f t="shared" si="114"/>
        <v>231.94527356290715</v>
      </c>
      <c r="M194" s="84">
        <f t="shared" si="115"/>
        <v>138.70751908034916</v>
      </c>
      <c r="N194" s="84">
        <f t="shared" si="116"/>
        <v>116.27606530611774</v>
      </c>
      <c r="O194" s="96">
        <f t="shared" si="144"/>
        <v>168938850.59324205</v>
      </c>
      <c r="P194" s="96">
        <f t="shared" si="145"/>
        <v>243342688.82529509</v>
      </c>
      <c r="Q194" s="96">
        <f t="shared" si="146"/>
        <v>145523382.02374977</v>
      </c>
      <c r="R194" s="96">
        <f t="shared" si="147"/>
        <v>121989682.92381382</v>
      </c>
      <c r="S194" s="96">
        <v>1</v>
      </c>
      <c r="T194" s="96">
        <v>1</v>
      </c>
      <c r="U194" s="96">
        <v>1</v>
      </c>
      <c r="V194" s="85">
        <f t="shared" si="148"/>
        <v>0</v>
      </c>
      <c r="W194" s="85">
        <f t="shared" si="149"/>
        <v>0</v>
      </c>
      <c r="X194" s="85">
        <f t="shared" si="150"/>
        <v>0</v>
      </c>
      <c r="Y194" s="97"/>
      <c r="Z194" s="95">
        <f t="shared" si="118"/>
        <v>679794604.36610079</v>
      </c>
      <c r="AA194" s="96"/>
      <c r="AB194" s="98">
        <f t="shared" si="151"/>
        <v>9627095.9849410318</v>
      </c>
      <c r="AC194" s="96">
        <v>65</v>
      </c>
      <c r="AD194" s="41">
        <f t="shared" si="117"/>
        <v>845972.04065796093</v>
      </c>
      <c r="AE194" s="96">
        <f t="shared" si="152"/>
        <v>54988182.642767459</v>
      </c>
      <c r="AF194" s="95">
        <f t="shared" si="153"/>
        <v>64615278.627708495</v>
      </c>
      <c r="AG194" s="96"/>
      <c r="AH194" s="86">
        <f t="shared" si="154"/>
        <v>13.477934378917446</v>
      </c>
      <c r="AI194" s="96">
        <f t="shared" si="155"/>
        <v>0</v>
      </c>
      <c r="AJ194" s="88">
        <f t="shared" si="156"/>
        <v>120.60904549463476</v>
      </c>
      <c r="AK194" s="96">
        <f t="shared" si="157"/>
        <v>170393489.04364151</v>
      </c>
      <c r="AL194" s="95">
        <f t="shared" si="158"/>
        <v>170393489.04364151</v>
      </c>
      <c r="AM194" s="96"/>
      <c r="AN194" s="99">
        <v>0.86119234056664984</v>
      </c>
      <c r="AO194" s="96">
        <f t="shared" si="159"/>
        <v>202387750.68457395</v>
      </c>
      <c r="AP194" s="100"/>
      <c r="AQ194" s="95">
        <f t="shared" si="160"/>
        <v>882182355.05067468</v>
      </c>
      <c r="AS194" s="89">
        <v>480939300</v>
      </c>
      <c r="AT194" s="89">
        <v>600592612.43945372</v>
      </c>
      <c r="AU194" s="89">
        <v>562065704.90836787</v>
      </c>
      <c r="AV194" s="90">
        <f t="shared" si="161"/>
        <v>-6.4148154228203705E-2</v>
      </c>
      <c r="AW194" s="90">
        <f t="shared" si="162"/>
        <v>9.759084923840268E-2</v>
      </c>
      <c r="AX194" s="90">
        <f t="shared" si="163"/>
        <v>2.2438216631719319E-3</v>
      </c>
      <c r="AY194" s="90">
        <f t="shared" si="164"/>
        <v>9.0461516983514571E-3</v>
      </c>
      <c r="AZ194" s="91">
        <f t="shared" si="165"/>
        <v>2.0297951149100564E-5</v>
      </c>
      <c r="BA194" s="90">
        <f t="shared" si="166"/>
        <v>5.3457619843096538E-3</v>
      </c>
      <c r="BB194" s="92">
        <f t="shared" si="167"/>
        <v>275988013.06938261</v>
      </c>
      <c r="BC194" s="101">
        <f t="shared" si="168"/>
        <v>756927313.06938267</v>
      </c>
      <c r="BD194" s="103"/>
      <c r="BE194" s="76"/>
      <c r="BF194" s="103"/>
      <c r="BG194" s="103"/>
      <c r="BH194" s="103"/>
      <c r="BI194" s="103"/>
      <c r="BJ194" s="103"/>
    </row>
    <row r="195" spans="3:62" s="9" customFormat="1">
      <c r="C195" s="47"/>
      <c r="D195" s="79" t="s">
        <v>339</v>
      </c>
      <c r="E195" s="80" t="s">
        <v>340</v>
      </c>
      <c r="F195" s="81" t="s">
        <v>60</v>
      </c>
      <c r="G195" s="93">
        <v>148131.69921832651</v>
      </c>
      <c r="H195" s="94">
        <v>0.76658952097246946</v>
      </c>
      <c r="I195" s="95">
        <v>113556.20834461485</v>
      </c>
      <c r="J195" s="96"/>
      <c r="K195" s="83">
        <f t="shared" si="113"/>
        <v>161.02627987473545</v>
      </c>
      <c r="L195" s="84">
        <f t="shared" si="114"/>
        <v>231.94527356290715</v>
      </c>
      <c r="M195" s="84">
        <f t="shared" si="115"/>
        <v>138.70751908034916</v>
      </c>
      <c r="N195" s="84">
        <f t="shared" si="116"/>
        <v>116.27606530611774</v>
      </c>
      <c r="O195" s="96">
        <f t="shared" si="144"/>
        <v>219426405.43696463</v>
      </c>
      <c r="P195" s="96">
        <f t="shared" si="145"/>
        <v>316065909.71109807</v>
      </c>
      <c r="Q195" s="96">
        <f t="shared" si="146"/>
        <v>189013199.22783321</v>
      </c>
      <c r="R195" s="96">
        <f t="shared" si="147"/>
        <v>158446429.16872257</v>
      </c>
      <c r="S195" s="96">
        <v>1</v>
      </c>
      <c r="T195" s="96">
        <v>1</v>
      </c>
      <c r="U195" s="96">
        <v>1</v>
      </c>
      <c r="V195" s="85">
        <f t="shared" si="148"/>
        <v>0</v>
      </c>
      <c r="W195" s="85">
        <f t="shared" si="149"/>
        <v>0</v>
      </c>
      <c r="X195" s="85">
        <f t="shared" si="150"/>
        <v>0</v>
      </c>
      <c r="Y195" s="97"/>
      <c r="Z195" s="95">
        <f t="shared" si="118"/>
        <v>882951943.54461861</v>
      </c>
      <c r="AA195" s="96"/>
      <c r="AB195" s="98">
        <f t="shared" si="151"/>
        <v>9627095.9849410318</v>
      </c>
      <c r="AC195" s="96">
        <v>76</v>
      </c>
      <c r="AD195" s="41">
        <f t="shared" si="117"/>
        <v>845972.04065796093</v>
      </c>
      <c r="AE195" s="96">
        <f t="shared" si="152"/>
        <v>64293875.090005033</v>
      </c>
      <c r="AF195" s="95">
        <f t="shared" si="153"/>
        <v>73920971.074946061</v>
      </c>
      <c r="AG195" s="96"/>
      <c r="AH195" s="86">
        <f t="shared" si="154"/>
        <v>13.477934378917446</v>
      </c>
      <c r="AI195" s="96">
        <f t="shared" si="155"/>
        <v>0</v>
      </c>
      <c r="AJ195" s="88">
        <f t="shared" si="156"/>
        <v>120.60904549463476</v>
      </c>
      <c r="AK195" s="96">
        <f t="shared" si="157"/>
        <v>214392274.20264834</v>
      </c>
      <c r="AL195" s="95">
        <f t="shared" si="158"/>
        <v>214392274.20264834</v>
      </c>
      <c r="AM195" s="96"/>
      <c r="AN195" s="99">
        <v>1</v>
      </c>
      <c r="AO195" s="96">
        <f t="shared" si="159"/>
        <v>288313245.27759439</v>
      </c>
      <c r="AP195" s="100"/>
      <c r="AQ195" s="95">
        <f t="shared" si="160"/>
        <v>1171265188.8222129</v>
      </c>
      <c r="AS195" s="89">
        <v>677448900</v>
      </c>
      <c r="AT195" s="89">
        <v>840507527.56717861</v>
      </c>
      <c r="AU195" s="89">
        <v>776728465.06234241</v>
      </c>
      <c r="AV195" s="90">
        <f t="shared" si="161"/>
        <v>-7.5881607734606019E-2</v>
      </c>
      <c r="AW195" s="90">
        <f t="shared" si="162"/>
        <v>8.5857395732000366E-2</v>
      </c>
      <c r="AX195" s="90">
        <f t="shared" si="163"/>
        <v>1.9740445542836735E-3</v>
      </c>
      <c r="AY195" s="90">
        <f t="shared" si="164"/>
        <v>1.2501035843357719E-2</v>
      </c>
      <c r="AZ195" s="91">
        <f t="shared" si="165"/>
        <v>2.4677601729485315E-5</v>
      </c>
      <c r="BA195" s="90">
        <f t="shared" si="166"/>
        <v>6.4992069505134462E-3</v>
      </c>
      <c r="BB195" s="92">
        <f t="shared" si="167"/>
        <v>335537425.35930806</v>
      </c>
      <c r="BC195" s="101">
        <f t="shared" si="168"/>
        <v>1012986325.359308</v>
      </c>
      <c r="BD195" s="103"/>
      <c r="BE195" s="76"/>
      <c r="BF195" s="103"/>
      <c r="BG195" s="103"/>
      <c r="BH195" s="103"/>
      <c r="BI195" s="103"/>
      <c r="BJ195" s="103"/>
    </row>
    <row r="196" spans="3:62" s="9" customFormat="1">
      <c r="C196" s="47"/>
      <c r="D196" s="79" t="s">
        <v>341</v>
      </c>
      <c r="E196" s="80" t="s">
        <v>543</v>
      </c>
      <c r="F196" s="81" t="s">
        <v>60</v>
      </c>
      <c r="G196" s="93">
        <v>242353.449944919</v>
      </c>
      <c r="H196" s="94">
        <v>0.58780290411099567</v>
      </c>
      <c r="I196" s="95">
        <v>142456.06169894221</v>
      </c>
      <c r="J196" s="96"/>
      <c r="K196" s="83">
        <f t="shared" si="113"/>
        <v>161.02627987473545</v>
      </c>
      <c r="L196" s="84">
        <f t="shared" si="114"/>
        <v>231.94527356290715</v>
      </c>
      <c r="M196" s="84">
        <f t="shared" si="115"/>
        <v>138.70751908034916</v>
      </c>
      <c r="N196" s="84">
        <f t="shared" si="116"/>
        <v>116.27606530611774</v>
      </c>
      <c r="O196" s="96">
        <f t="shared" si="144"/>
        <v>275270035.93183738</v>
      </c>
      <c r="P196" s="96">
        <f t="shared" si="145"/>
        <v>396504122.41746634</v>
      </c>
      <c r="Q196" s="96">
        <f t="shared" si="146"/>
        <v>237116722.75460911</v>
      </c>
      <c r="R196" s="96">
        <f t="shared" si="147"/>
        <v>198770764.00030252</v>
      </c>
      <c r="S196" s="96">
        <v>1</v>
      </c>
      <c r="T196" s="96">
        <v>1</v>
      </c>
      <c r="U196" s="96">
        <v>1</v>
      </c>
      <c r="V196" s="85">
        <f t="shared" si="148"/>
        <v>0</v>
      </c>
      <c r="W196" s="85">
        <f t="shared" si="149"/>
        <v>0</v>
      </c>
      <c r="X196" s="85">
        <f t="shared" si="150"/>
        <v>0</v>
      </c>
      <c r="Y196" s="97"/>
      <c r="Z196" s="95">
        <f t="shared" si="118"/>
        <v>1107661645.1042154</v>
      </c>
      <c r="AA196" s="96"/>
      <c r="AB196" s="98">
        <f t="shared" si="151"/>
        <v>9627095.9849410318</v>
      </c>
      <c r="AC196" s="96">
        <v>90</v>
      </c>
      <c r="AD196" s="41">
        <f t="shared" si="117"/>
        <v>845972.04065796093</v>
      </c>
      <c r="AE196" s="96">
        <f t="shared" si="152"/>
        <v>76137483.659216478</v>
      </c>
      <c r="AF196" s="95">
        <f t="shared" si="153"/>
        <v>85764579.644157514</v>
      </c>
      <c r="AG196" s="96"/>
      <c r="AH196" s="86">
        <f t="shared" si="154"/>
        <v>13.477934378917446</v>
      </c>
      <c r="AI196" s="96">
        <f t="shared" si="155"/>
        <v>0</v>
      </c>
      <c r="AJ196" s="88">
        <f t="shared" si="156"/>
        <v>120.60904549463476</v>
      </c>
      <c r="AK196" s="96">
        <f t="shared" si="157"/>
        <v>350760219.24226111</v>
      </c>
      <c r="AL196" s="95">
        <f t="shared" si="158"/>
        <v>350760219.24226111</v>
      </c>
      <c r="AM196" s="96"/>
      <c r="AN196" s="99">
        <v>0.28814591015566315</v>
      </c>
      <c r="AO196" s="96">
        <f t="shared" si="159"/>
        <v>125782835.48064491</v>
      </c>
      <c r="AP196" s="100"/>
      <c r="AQ196" s="95">
        <f t="shared" si="160"/>
        <v>1233444480.5848603</v>
      </c>
      <c r="AS196" s="89">
        <v>614922300</v>
      </c>
      <c r="AT196" s="89">
        <v>767613531.60819614</v>
      </c>
      <c r="AU196" s="89">
        <v>720517643.2581892</v>
      </c>
      <c r="AV196" s="90">
        <f t="shared" si="161"/>
        <v>-6.1353645305520142E-2</v>
      </c>
      <c r="AW196" s="90">
        <f t="shared" si="162"/>
        <v>0.10038535816108624</v>
      </c>
      <c r="AX196" s="90">
        <f t="shared" si="163"/>
        <v>2.308073380495621E-3</v>
      </c>
      <c r="AY196" s="90">
        <f t="shared" si="164"/>
        <v>1.1596352250872265E-2</v>
      </c>
      <c r="AZ196" s="91">
        <f t="shared" si="165"/>
        <v>2.676523194108875E-5</v>
      </c>
      <c r="BA196" s="90">
        <f t="shared" si="166"/>
        <v>7.0490148666183423E-3</v>
      </c>
      <c r="BB196" s="92">
        <f t="shared" si="167"/>
        <v>363922601.27641428</v>
      </c>
      <c r="BC196" s="101">
        <f t="shared" si="168"/>
        <v>978844901.27641428</v>
      </c>
      <c r="BD196" s="103"/>
      <c r="BE196" s="76"/>
      <c r="BF196" s="103"/>
      <c r="BG196" s="103"/>
      <c r="BH196" s="103"/>
      <c r="BI196" s="103"/>
      <c r="BJ196" s="103"/>
    </row>
    <row r="197" spans="3:62" s="10" customFormat="1">
      <c r="C197" s="49"/>
      <c r="D197" s="104" t="s">
        <v>342</v>
      </c>
      <c r="E197" s="105" t="s">
        <v>343</v>
      </c>
      <c r="F197" s="52" t="s">
        <v>74</v>
      </c>
      <c r="G197" s="106">
        <v>552807.50465812872</v>
      </c>
      <c r="H197" s="107">
        <v>0</v>
      </c>
      <c r="I197" s="108">
        <v>0</v>
      </c>
      <c r="J197" s="107"/>
      <c r="K197" s="57">
        <f t="shared" si="113"/>
        <v>161.02627987473545</v>
      </c>
      <c r="L197" s="58">
        <f t="shared" si="114"/>
        <v>231.94527356290715</v>
      </c>
      <c r="M197" s="58">
        <f t="shared" si="115"/>
        <v>138.70751908034916</v>
      </c>
      <c r="N197" s="58">
        <f t="shared" si="116"/>
        <v>116.27606530611774</v>
      </c>
      <c r="O197" s="107">
        <f t="shared" si="144"/>
        <v>0</v>
      </c>
      <c r="P197" s="107">
        <f t="shared" si="145"/>
        <v>0</v>
      </c>
      <c r="Q197" s="107">
        <f t="shared" si="146"/>
        <v>0</v>
      </c>
      <c r="R197" s="107">
        <f t="shared" si="147"/>
        <v>0</v>
      </c>
      <c r="S197" s="107">
        <v>0</v>
      </c>
      <c r="T197" s="107">
        <v>0</v>
      </c>
      <c r="U197" s="107">
        <v>0</v>
      </c>
      <c r="V197" s="85">
        <f t="shared" si="148"/>
        <v>0</v>
      </c>
      <c r="W197" s="85">
        <f t="shared" si="149"/>
        <v>0</v>
      </c>
      <c r="X197" s="85">
        <f t="shared" si="150"/>
        <v>0</v>
      </c>
      <c r="Y197" s="109"/>
      <c r="Z197" s="108">
        <f t="shared" si="118"/>
        <v>0</v>
      </c>
      <c r="AA197" s="107"/>
      <c r="AB197" s="110">
        <f t="shared" si="151"/>
        <v>9627095.9849410318</v>
      </c>
      <c r="AC197" s="107">
        <v>66</v>
      </c>
      <c r="AD197" s="62">
        <f t="shared" si="117"/>
        <v>845972.04065796093</v>
      </c>
      <c r="AE197" s="107">
        <f t="shared" si="152"/>
        <v>55834154.683425419</v>
      </c>
      <c r="AF197" s="108">
        <f t="shared" si="153"/>
        <v>65461250.668366447</v>
      </c>
      <c r="AG197" s="107"/>
      <c r="AH197" s="64">
        <f t="shared" si="154"/>
        <v>13.477934378917446</v>
      </c>
      <c r="AI197" s="107">
        <f t="shared" si="155"/>
        <v>89408439.263464317</v>
      </c>
      <c r="AJ197" s="66">
        <f t="shared" si="156"/>
        <v>120.60904549463476</v>
      </c>
      <c r="AK197" s="107">
        <f t="shared" si="157"/>
        <v>0</v>
      </c>
      <c r="AL197" s="108">
        <f t="shared" si="158"/>
        <v>89408439.263464317</v>
      </c>
      <c r="AM197" s="107"/>
      <c r="AN197" s="111">
        <v>0.69127760317749432</v>
      </c>
      <c r="AO197" s="107">
        <f t="shared" si="159"/>
        <v>107057948.06091769</v>
      </c>
      <c r="AP197" s="112"/>
      <c r="AQ197" s="108">
        <f t="shared" si="160"/>
        <v>107057948.06091769</v>
      </c>
      <c r="AS197" s="71">
        <v>67871700</v>
      </c>
      <c r="AT197" s="71">
        <v>84979473.397829384</v>
      </c>
      <c r="AU197" s="71">
        <v>82054952.522367895</v>
      </c>
      <c r="AV197" s="72">
        <f t="shared" si="161"/>
        <v>-3.441443867003522E-2</v>
      </c>
      <c r="AW197" s="72">
        <f t="shared" si="162"/>
        <v>0.12732456479657117</v>
      </c>
      <c r="AX197" s="72">
        <f t="shared" si="163"/>
        <v>2.9274631686683011E-3</v>
      </c>
      <c r="AY197" s="72">
        <f t="shared" si="164"/>
        <v>1.3206312743087195E-3</v>
      </c>
      <c r="AZ197" s="73">
        <f t="shared" si="165"/>
        <v>3.8660994149302598E-6</v>
      </c>
      <c r="BA197" s="72">
        <f t="shared" si="166"/>
        <v>1.0181937638967949E-3</v>
      </c>
      <c r="BB197" s="74">
        <f t="shared" si="167"/>
        <v>52566738.781543739</v>
      </c>
      <c r="BC197" s="113">
        <f t="shared" si="168"/>
        <v>120438438.78154373</v>
      </c>
      <c r="BD197" s="102"/>
      <c r="BE197" s="76"/>
      <c r="BF197" s="102"/>
      <c r="BG197" s="102"/>
      <c r="BH197" s="102"/>
      <c r="BI197" s="102"/>
      <c r="BJ197" s="102"/>
    </row>
    <row r="198" spans="3:62" s="9" customFormat="1">
      <c r="C198" s="47"/>
      <c r="D198" s="79"/>
      <c r="E198" s="80"/>
      <c r="F198" s="81"/>
      <c r="G198" s="93"/>
      <c r="H198" s="93"/>
      <c r="I198" s="95"/>
      <c r="J198" s="96"/>
      <c r="K198" s="83"/>
      <c r="L198" s="84"/>
      <c r="M198" s="84"/>
      <c r="N198" s="84"/>
      <c r="O198" s="96"/>
      <c r="P198" s="96"/>
      <c r="Q198" s="96"/>
      <c r="R198" s="96"/>
      <c r="S198" s="96"/>
      <c r="T198" s="96"/>
      <c r="U198" s="96"/>
      <c r="V198" s="85"/>
      <c r="W198" s="85"/>
      <c r="X198" s="85"/>
      <c r="Y198" s="97"/>
      <c r="Z198" s="95"/>
      <c r="AA198" s="96"/>
      <c r="AB198" s="98"/>
      <c r="AC198" s="96"/>
      <c r="AD198" s="41"/>
      <c r="AE198" s="96"/>
      <c r="AF198" s="95"/>
      <c r="AG198" s="96"/>
      <c r="AH198" s="86"/>
      <c r="AI198" s="96"/>
      <c r="AJ198" s="88"/>
      <c r="AK198" s="96"/>
      <c r="AL198" s="95"/>
      <c r="AM198" s="96"/>
      <c r="AN198" s="99"/>
      <c r="AO198" s="96"/>
      <c r="AP198" s="100"/>
      <c r="AQ198" s="95"/>
      <c r="AS198" s="89"/>
      <c r="AT198" s="89"/>
      <c r="AU198" s="89"/>
      <c r="AV198" s="90"/>
      <c r="AW198" s="90"/>
      <c r="AX198" s="90"/>
      <c r="AY198" s="90"/>
      <c r="AZ198" s="91"/>
      <c r="BA198" s="90"/>
      <c r="BB198" s="92"/>
      <c r="BC198" s="101"/>
      <c r="BD198" s="103"/>
      <c r="BE198" s="76"/>
      <c r="BF198" s="103"/>
      <c r="BG198" s="103"/>
      <c r="BH198" s="103"/>
      <c r="BI198" s="103"/>
      <c r="BJ198" s="103"/>
    </row>
    <row r="199" spans="3:62" s="9" customFormat="1">
      <c r="C199" s="47"/>
      <c r="D199" s="104" t="s">
        <v>344</v>
      </c>
      <c r="E199" s="80"/>
      <c r="F199" s="81"/>
      <c r="G199" s="93"/>
      <c r="H199" s="93"/>
      <c r="I199" s="95"/>
      <c r="J199" s="96"/>
      <c r="K199" s="83"/>
      <c r="L199" s="84"/>
      <c r="M199" s="84"/>
      <c r="N199" s="84"/>
      <c r="O199" s="96"/>
      <c r="P199" s="96"/>
      <c r="Q199" s="96"/>
      <c r="R199" s="96"/>
      <c r="S199" s="96"/>
      <c r="T199" s="96"/>
      <c r="U199" s="96"/>
      <c r="V199" s="85"/>
      <c r="W199" s="85"/>
      <c r="X199" s="85"/>
      <c r="Y199" s="97"/>
      <c r="Z199" s="95"/>
      <c r="AA199" s="96"/>
      <c r="AB199" s="98"/>
      <c r="AC199" s="96"/>
      <c r="AD199" s="41"/>
      <c r="AE199" s="96"/>
      <c r="AF199" s="95"/>
      <c r="AG199" s="96"/>
      <c r="AH199" s="86"/>
      <c r="AI199" s="96"/>
      <c r="AJ199" s="88"/>
      <c r="AK199" s="96"/>
      <c r="AL199" s="95"/>
      <c r="AM199" s="96"/>
      <c r="AN199" s="99"/>
      <c r="AO199" s="96"/>
      <c r="AP199" s="100"/>
      <c r="AQ199" s="95"/>
      <c r="AS199" s="89"/>
      <c r="AT199" s="89"/>
      <c r="AU199" s="89"/>
      <c r="AV199" s="90"/>
      <c r="AW199" s="90"/>
      <c r="AX199" s="90"/>
      <c r="AY199" s="90"/>
      <c r="AZ199" s="91"/>
      <c r="BA199" s="90"/>
      <c r="BB199" s="92"/>
      <c r="BC199" s="101"/>
      <c r="BD199" s="103"/>
      <c r="BE199" s="76"/>
      <c r="BF199" s="103"/>
      <c r="BG199" s="103"/>
      <c r="BH199" s="103"/>
      <c r="BI199" s="103"/>
      <c r="BJ199" s="103"/>
    </row>
    <row r="200" spans="3:62" s="9" customFormat="1">
      <c r="C200" s="47"/>
      <c r="D200" s="79"/>
      <c r="E200" s="80"/>
      <c r="F200" s="81"/>
      <c r="G200" s="93"/>
      <c r="H200" s="93"/>
      <c r="I200" s="95"/>
      <c r="J200" s="96"/>
      <c r="K200" s="83"/>
      <c r="L200" s="84"/>
      <c r="M200" s="84"/>
      <c r="N200" s="84"/>
      <c r="O200" s="96"/>
      <c r="P200" s="96"/>
      <c r="Q200" s="96"/>
      <c r="R200" s="96"/>
      <c r="S200" s="96"/>
      <c r="T200" s="96"/>
      <c r="U200" s="96"/>
      <c r="V200" s="85"/>
      <c r="W200" s="85"/>
      <c r="X200" s="85"/>
      <c r="Y200" s="97"/>
      <c r="Z200" s="95"/>
      <c r="AA200" s="96"/>
      <c r="AB200" s="98"/>
      <c r="AC200" s="96"/>
      <c r="AD200" s="41"/>
      <c r="AE200" s="96"/>
      <c r="AF200" s="95"/>
      <c r="AG200" s="96"/>
      <c r="AH200" s="86"/>
      <c r="AI200" s="96"/>
      <c r="AJ200" s="88"/>
      <c r="AK200" s="96"/>
      <c r="AL200" s="95"/>
      <c r="AM200" s="96"/>
      <c r="AN200" s="99"/>
      <c r="AO200" s="96"/>
      <c r="AP200" s="100"/>
      <c r="AQ200" s="95"/>
      <c r="AS200" s="89"/>
      <c r="AT200" s="89"/>
      <c r="AU200" s="89"/>
      <c r="AV200" s="90"/>
      <c r="AW200" s="90"/>
      <c r="AX200" s="90"/>
      <c r="AY200" s="90"/>
      <c r="AZ200" s="91"/>
      <c r="BA200" s="90"/>
      <c r="BB200" s="92"/>
      <c r="BC200" s="101"/>
      <c r="BD200" s="103"/>
      <c r="BE200" s="76"/>
      <c r="BF200" s="103"/>
      <c r="BG200" s="103"/>
      <c r="BH200" s="103"/>
      <c r="BI200" s="103"/>
      <c r="BJ200" s="103"/>
    </row>
    <row r="201" spans="3:62" s="9" customFormat="1">
      <c r="C201" s="49"/>
      <c r="D201" s="79" t="s">
        <v>345</v>
      </c>
      <c r="E201" s="80" t="s">
        <v>346</v>
      </c>
      <c r="F201" s="81" t="s">
        <v>60</v>
      </c>
      <c r="G201" s="93">
        <v>4859.8876701556019</v>
      </c>
      <c r="H201" s="94">
        <v>0.45716097931493005</v>
      </c>
      <c r="I201" s="95">
        <v>2221.7510066488885</v>
      </c>
      <c r="J201" s="96"/>
      <c r="K201" s="83">
        <f t="shared" si="113"/>
        <v>161.02627987473545</v>
      </c>
      <c r="L201" s="84">
        <f t="shared" si="114"/>
        <v>231.94527356290715</v>
      </c>
      <c r="M201" s="84">
        <f t="shared" si="115"/>
        <v>138.70751908034916</v>
      </c>
      <c r="N201" s="84">
        <f t="shared" si="116"/>
        <v>116.27606530611774</v>
      </c>
      <c r="O201" s="96">
        <f t="shared" ref="O201:O231" si="169">I201*K201*12</f>
        <v>4293123.5929034296</v>
      </c>
      <c r="P201" s="96">
        <f t="shared" ref="P201:P231" si="170">I201*L201*12</f>
        <v>6183895.7403100897</v>
      </c>
      <c r="Q201" s="96">
        <f t="shared" ref="Q201:Q231" si="171">I201*M201*12</f>
        <v>3698082.8417584277</v>
      </c>
      <c r="R201" s="96">
        <f t="shared" ref="R201:R231" si="172">I201*N201*12</f>
        <v>3100037.5817164681</v>
      </c>
      <c r="S201" s="96">
        <v>1</v>
      </c>
      <c r="T201" s="96">
        <v>1</v>
      </c>
      <c r="U201" s="96">
        <v>1</v>
      </c>
      <c r="V201" s="85">
        <f t="shared" ref="V201:V231" si="173">IF(S201=1,0,P201)</f>
        <v>0</v>
      </c>
      <c r="W201" s="85">
        <f t="shared" ref="W201:W231" si="174">IF(T201=1,0,Q201)</f>
        <v>0</v>
      </c>
      <c r="X201" s="85">
        <f t="shared" ref="X201:X230" si="175">IF(U201=1,0,R201)</f>
        <v>0</v>
      </c>
      <c r="Y201" s="97"/>
      <c r="Z201" s="95">
        <f t="shared" si="118"/>
        <v>17275139.756688416</v>
      </c>
      <c r="AA201" s="96"/>
      <c r="AB201" s="98">
        <f t="shared" ref="AB201:AB231" si="176">$AB$5</f>
        <v>9627095.9849410318</v>
      </c>
      <c r="AC201" s="96">
        <v>11</v>
      </c>
      <c r="AD201" s="41">
        <f t="shared" si="117"/>
        <v>845972.04065796093</v>
      </c>
      <c r="AE201" s="96">
        <f t="shared" ref="AE201:AE231" si="177">AC201*AD201</f>
        <v>9305692.4472375698</v>
      </c>
      <c r="AF201" s="95">
        <f t="shared" ref="AF201:AF231" si="178">AE201+AB201</f>
        <v>18932788.432178602</v>
      </c>
      <c r="AG201" s="96"/>
      <c r="AH201" s="86">
        <f t="shared" ref="AH201:AH231" si="179">$AH$5</f>
        <v>13.477934378917446</v>
      </c>
      <c r="AI201" s="96">
        <f t="shared" ref="AI201:AI231" si="180">IF(F201="B",0,G201*AH201*12)</f>
        <v>0</v>
      </c>
      <c r="AJ201" s="88">
        <f t="shared" ref="AJ201:AJ231" si="181">$AJ$5</f>
        <v>120.60904549463476</v>
      </c>
      <c r="AK201" s="96">
        <f t="shared" ref="AK201:AK231" si="182">IF(F201="C",0,G201*AJ201*12)</f>
        <v>7033756.9573033378</v>
      </c>
      <c r="AL201" s="95">
        <f t="shared" ref="AL201:AL231" si="183">IF(F201="A",AI201+AK201,IF(F201="B",AK201,AI201))</f>
        <v>7033756.9573033378</v>
      </c>
      <c r="AM201" s="96"/>
      <c r="AN201" s="99">
        <v>0.30445576656392748</v>
      </c>
      <c r="AO201" s="96">
        <f t="shared" ref="AO201:AO231" si="184">(AF201+AL201)*AN201</f>
        <v>7905664.4815717405</v>
      </c>
      <c r="AP201" s="100"/>
      <c r="AQ201" s="95">
        <f t="shared" ref="AQ201:AQ231" si="185">Z201+AO201</f>
        <v>25180804.238260157</v>
      </c>
      <c r="AS201" s="89">
        <v>12282300.000000002</v>
      </c>
      <c r="AT201" s="89">
        <v>15235492.455156092</v>
      </c>
      <c r="AU201" s="89">
        <v>15300029.255901543</v>
      </c>
      <c r="AV201" s="90">
        <f t="shared" ref="AV201:AV231" si="186">(AU201-AT201)/AT201</f>
        <v>4.2359510816869506E-3</v>
      </c>
      <c r="AW201" s="90">
        <f t="shared" ref="AW201:AW231" si="187">AV201+($AV$28*-1)</f>
        <v>0.16597495454829334</v>
      </c>
      <c r="AX201" s="90">
        <f t="shared" ref="AX201:AX231" si="188">AW201/$AW$290</f>
        <v>3.8161180219844649E-3</v>
      </c>
      <c r="AY201" s="90">
        <f t="shared" ref="AY201:AY231" si="189">AU201/$AU$290</f>
        <v>2.4624591827865529E-4</v>
      </c>
      <c r="AZ201" s="91">
        <f t="shared" ref="AZ201:AZ231" si="190">AX201*AY201</f>
        <v>9.397034865832902E-7</v>
      </c>
      <c r="BA201" s="90">
        <f t="shared" ref="BA201:BA231" si="191">AZ201/$AZ$290</f>
        <v>2.4748464208037993E-4</v>
      </c>
      <c r="BB201" s="92">
        <f t="shared" ref="BB201:BB231" si="192">($AQ$290-$AS$290)*BA201</f>
        <v>12776998.832612993</v>
      </c>
      <c r="BC201" s="101">
        <f t="shared" ref="BC201:BC231" si="193">AS201+BB201</f>
        <v>25059298.832612995</v>
      </c>
      <c r="BD201" s="102"/>
      <c r="BE201" s="76"/>
      <c r="BF201" s="102"/>
      <c r="BG201" s="102"/>
      <c r="BH201" s="102"/>
      <c r="BI201" s="102"/>
      <c r="BJ201" s="102"/>
    </row>
    <row r="202" spans="3:62" s="9" customFormat="1">
      <c r="C202" s="47"/>
      <c r="D202" s="79" t="s">
        <v>347</v>
      </c>
      <c r="E202" s="80" t="s">
        <v>348</v>
      </c>
      <c r="F202" s="81" t="s">
        <v>60</v>
      </c>
      <c r="G202" s="93">
        <v>15712.086718416502</v>
      </c>
      <c r="H202" s="94">
        <v>0.49420912712944348</v>
      </c>
      <c r="I202" s="95">
        <v>7765.0566624907415</v>
      </c>
      <c r="J202" s="96"/>
      <c r="K202" s="83">
        <f t="shared" ref="K202:K265" si="194">$K$5</f>
        <v>161.02627987473545</v>
      </c>
      <c r="L202" s="84">
        <f t="shared" ref="L202:L265" si="195">$L$5</f>
        <v>231.94527356290715</v>
      </c>
      <c r="M202" s="84">
        <f t="shared" ref="M202:M265" si="196">$M$5</f>
        <v>138.70751908034916</v>
      </c>
      <c r="N202" s="84">
        <f t="shared" ref="N202:N265" si="197">$N$5</f>
        <v>116.27606530611774</v>
      </c>
      <c r="O202" s="96">
        <f t="shared" si="169"/>
        <v>15004538.248528959</v>
      </c>
      <c r="P202" s="96">
        <f t="shared" si="170"/>
        <v>21612818.30175468</v>
      </c>
      <c r="Q202" s="96">
        <f t="shared" si="171"/>
        <v>12924860.942069121</v>
      </c>
      <c r="R202" s="96">
        <f t="shared" si="172"/>
        <v>10834682.827121738</v>
      </c>
      <c r="S202" s="96">
        <v>1</v>
      </c>
      <c r="T202" s="96">
        <v>1</v>
      </c>
      <c r="U202" s="96">
        <v>1</v>
      </c>
      <c r="V202" s="85">
        <f t="shared" si="173"/>
        <v>0</v>
      </c>
      <c r="W202" s="85">
        <f t="shared" si="174"/>
        <v>0</v>
      </c>
      <c r="X202" s="85">
        <f t="shared" si="175"/>
        <v>0</v>
      </c>
      <c r="Y202" s="97"/>
      <c r="Z202" s="95">
        <f t="shared" si="118"/>
        <v>60376900.319474503</v>
      </c>
      <c r="AA202" s="96"/>
      <c r="AB202" s="98">
        <f t="shared" si="176"/>
        <v>9627095.9849410318</v>
      </c>
      <c r="AC202" s="96">
        <v>17</v>
      </c>
      <c r="AD202" s="41">
        <f t="shared" ref="AD202:AD265" si="198">$AD$5</f>
        <v>845972.04065796093</v>
      </c>
      <c r="AE202" s="96">
        <f t="shared" si="177"/>
        <v>14381524.691185337</v>
      </c>
      <c r="AF202" s="95">
        <f t="shared" si="178"/>
        <v>24008620.676126368</v>
      </c>
      <c r="AG202" s="96"/>
      <c r="AH202" s="86">
        <f t="shared" si="179"/>
        <v>13.477934378917446</v>
      </c>
      <c r="AI202" s="96">
        <f t="shared" si="180"/>
        <v>0</v>
      </c>
      <c r="AJ202" s="88">
        <f t="shared" si="181"/>
        <v>120.60904549463476</v>
      </c>
      <c r="AK202" s="96">
        <f t="shared" si="182"/>
        <v>22740237.382045709</v>
      </c>
      <c r="AL202" s="95">
        <f t="shared" si="183"/>
        <v>22740237.382045709</v>
      </c>
      <c r="AM202" s="96"/>
      <c r="AN202" s="99">
        <v>0.1932008685497244</v>
      </c>
      <c r="AO202" s="96">
        <f t="shared" si="184"/>
        <v>9031919.9805466272</v>
      </c>
      <c r="AP202" s="100"/>
      <c r="AQ202" s="95">
        <f t="shared" si="185"/>
        <v>69408820.300021127</v>
      </c>
      <c r="AS202" s="89">
        <v>35995500</v>
      </c>
      <c r="AT202" s="89">
        <v>44215724.121461488</v>
      </c>
      <c r="AU202" s="89">
        <v>43653496.209523313</v>
      </c>
      <c r="AV202" s="90">
        <f t="shared" si="186"/>
        <v>-1.2715564951367168E-2</v>
      </c>
      <c r="AW202" s="90">
        <f t="shared" si="187"/>
        <v>0.14902343851523922</v>
      </c>
      <c r="AX202" s="90">
        <f t="shared" si="188"/>
        <v>3.4263665320096687E-3</v>
      </c>
      <c r="AY202" s="90">
        <f t="shared" si="189"/>
        <v>7.0258004611602686E-4</v>
      </c>
      <c r="AZ202" s="91">
        <f t="shared" si="190"/>
        <v>2.4072967560697641E-6</v>
      </c>
      <c r="BA202" s="90">
        <f t="shared" si="191"/>
        <v>6.3399677085733527E-4</v>
      </c>
      <c r="BB202" s="92">
        <f t="shared" si="192"/>
        <v>32731631.074277386</v>
      </c>
      <c r="BC202" s="101">
        <f t="shared" si="193"/>
        <v>68727131.074277386</v>
      </c>
      <c r="BD202" s="103"/>
      <c r="BE202" s="76"/>
      <c r="BF202" s="103"/>
      <c r="BG202" s="103"/>
      <c r="BH202" s="103"/>
      <c r="BI202" s="103"/>
      <c r="BJ202" s="103"/>
    </row>
    <row r="203" spans="3:62" s="9" customFormat="1">
      <c r="C203" s="47"/>
      <c r="D203" s="79" t="s">
        <v>349</v>
      </c>
      <c r="E203" s="80" t="s">
        <v>350</v>
      </c>
      <c r="F203" s="81" t="s">
        <v>60</v>
      </c>
      <c r="G203" s="93">
        <v>3439.7801517929943</v>
      </c>
      <c r="H203" s="94">
        <v>0.60367562550889275</v>
      </c>
      <c r="I203" s="95">
        <v>2076.5114347467097</v>
      </c>
      <c r="J203" s="96"/>
      <c r="K203" s="83">
        <f t="shared" si="194"/>
        <v>161.02627987473545</v>
      </c>
      <c r="L203" s="84">
        <f t="shared" si="195"/>
        <v>231.94527356290715</v>
      </c>
      <c r="M203" s="84">
        <f t="shared" si="196"/>
        <v>138.70751908034916</v>
      </c>
      <c r="N203" s="84">
        <f t="shared" si="197"/>
        <v>116.27606530611774</v>
      </c>
      <c r="O203" s="96">
        <f t="shared" si="169"/>
        <v>4012474.9374553459</v>
      </c>
      <c r="P203" s="96">
        <f t="shared" si="170"/>
        <v>5779644.1534659648</v>
      </c>
      <c r="Q203" s="96">
        <f t="shared" si="171"/>
        <v>3456332.9934683088</v>
      </c>
      <c r="R203" s="96">
        <f t="shared" si="172"/>
        <v>2897382.9503461039</v>
      </c>
      <c r="S203" s="96">
        <v>1</v>
      </c>
      <c r="T203" s="96">
        <v>1</v>
      </c>
      <c r="U203" s="96">
        <v>1</v>
      </c>
      <c r="V203" s="85">
        <f t="shared" si="173"/>
        <v>0</v>
      </c>
      <c r="W203" s="85">
        <f t="shared" si="174"/>
        <v>0</v>
      </c>
      <c r="X203" s="85">
        <f t="shared" si="175"/>
        <v>0</v>
      </c>
      <c r="Y203" s="97"/>
      <c r="Z203" s="95">
        <f t="shared" si="118"/>
        <v>16145835.034735724</v>
      </c>
      <c r="AA203" s="96"/>
      <c r="AB203" s="98">
        <f t="shared" si="176"/>
        <v>9627095.9849410318</v>
      </c>
      <c r="AC203" s="96">
        <v>11</v>
      </c>
      <c r="AD203" s="41">
        <f t="shared" si="198"/>
        <v>845972.04065796093</v>
      </c>
      <c r="AE203" s="96">
        <f t="shared" si="177"/>
        <v>9305692.4472375698</v>
      </c>
      <c r="AF203" s="95">
        <f t="shared" si="178"/>
        <v>18932788.432178602</v>
      </c>
      <c r="AG203" s="96"/>
      <c r="AH203" s="86">
        <f t="shared" si="179"/>
        <v>13.477934378917446</v>
      </c>
      <c r="AI203" s="96">
        <f t="shared" si="180"/>
        <v>0</v>
      </c>
      <c r="AJ203" s="88">
        <f t="shared" si="181"/>
        <v>120.60904549463476</v>
      </c>
      <c r="AK203" s="96">
        <f t="shared" si="182"/>
        <v>4978423.2098297141</v>
      </c>
      <c r="AL203" s="95">
        <f t="shared" si="183"/>
        <v>4978423.2098297141</v>
      </c>
      <c r="AM203" s="96"/>
      <c r="AN203" s="99">
        <v>0.64748815094832424</v>
      </c>
      <c r="AO203" s="96">
        <f t="shared" si="184"/>
        <v>15482226.213018008</v>
      </c>
      <c r="AP203" s="100"/>
      <c r="AQ203" s="95">
        <f t="shared" si="185"/>
        <v>31628061.247753732</v>
      </c>
      <c r="AS203" s="89">
        <v>17076600.000000004</v>
      </c>
      <c r="AT203" s="89">
        <v>20923256.145045504</v>
      </c>
      <c r="AU203" s="89">
        <v>20867725.095718749</v>
      </c>
      <c r="AV203" s="90">
        <f t="shared" si="186"/>
        <v>-2.6540347707736931E-3</v>
      </c>
      <c r="AW203" s="90">
        <f t="shared" si="187"/>
        <v>0.15908496869583269</v>
      </c>
      <c r="AX203" s="90">
        <f t="shared" si="188"/>
        <v>3.6577025595169476E-3</v>
      </c>
      <c r="AY203" s="90">
        <f t="shared" si="189"/>
        <v>3.3585505247316701E-4</v>
      </c>
      <c r="AZ203" s="91">
        <f t="shared" si="190"/>
        <v>1.2284578850578017E-6</v>
      </c>
      <c r="BA203" s="90">
        <f t="shared" si="191"/>
        <v>3.2353233156531819E-4</v>
      </c>
      <c r="BB203" s="92">
        <f t="shared" si="192"/>
        <v>16703146.457791239</v>
      </c>
      <c r="BC203" s="101">
        <f t="shared" si="193"/>
        <v>33779746.457791239</v>
      </c>
      <c r="BD203" s="103"/>
      <c r="BE203" s="76"/>
      <c r="BF203" s="103"/>
      <c r="BG203" s="103"/>
      <c r="BH203" s="103"/>
      <c r="BI203" s="103"/>
      <c r="BJ203" s="103"/>
    </row>
    <row r="204" spans="3:62" s="9" customFormat="1">
      <c r="C204" s="47"/>
      <c r="D204" s="79" t="s">
        <v>351</v>
      </c>
      <c r="E204" s="80" t="s">
        <v>352</v>
      </c>
      <c r="F204" s="81" t="s">
        <v>60</v>
      </c>
      <c r="G204" s="93">
        <v>7256.7634374345535</v>
      </c>
      <c r="H204" s="94">
        <v>0.52636247330505637</v>
      </c>
      <c r="I204" s="95">
        <v>3819.6879511177544</v>
      </c>
      <c r="J204" s="96"/>
      <c r="K204" s="83">
        <f t="shared" si="194"/>
        <v>161.02627987473545</v>
      </c>
      <c r="L204" s="84">
        <f t="shared" si="195"/>
        <v>231.94527356290715</v>
      </c>
      <c r="M204" s="84">
        <f t="shared" si="196"/>
        <v>138.70751908034916</v>
      </c>
      <c r="N204" s="84">
        <f t="shared" si="197"/>
        <v>116.27606530611774</v>
      </c>
      <c r="O204" s="96">
        <f t="shared" si="169"/>
        <v>7380841.6926101083</v>
      </c>
      <c r="P204" s="96">
        <f t="shared" si="170"/>
        <v>10631502.800963374</v>
      </c>
      <c r="Q204" s="96">
        <f t="shared" si="171"/>
        <v>6357833.2723277491</v>
      </c>
      <c r="R204" s="96">
        <f t="shared" si="172"/>
        <v>5329659.4278379092</v>
      </c>
      <c r="S204" s="96">
        <v>1</v>
      </c>
      <c r="T204" s="96">
        <v>1</v>
      </c>
      <c r="U204" s="96">
        <v>1</v>
      </c>
      <c r="V204" s="85">
        <f t="shared" si="173"/>
        <v>0</v>
      </c>
      <c r="W204" s="85">
        <f t="shared" si="174"/>
        <v>0</v>
      </c>
      <c r="X204" s="85">
        <f t="shared" si="175"/>
        <v>0</v>
      </c>
      <c r="Y204" s="97"/>
      <c r="Z204" s="95">
        <f t="shared" si="118"/>
        <v>29699837.193739139</v>
      </c>
      <c r="AA204" s="96"/>
      <c r="AB204" s="98">
        <f t="shared" si="176"/>
        <v>9627095.9849410318</v>
      </c>
      <c r="AC204" s="96">
        <v>13</v>
      </c>
      <c r="AD204" s="41">
        <f t="shared" si="198"/>
        <v>845972.04065796093</v>
      </c>
      <c r="AE204" s="96">
        <f t="shared" si="177"/>
        <v>10997636.528553491</v>
      </c>
      <c r="AF204" s="95">
        <f t="shared" si="178"/>
        <v>20624732.513494521</v>
      </c>
      <c r="AG204" s="96"/>
      <c r="AH204" s="86">
        <f t="shared" si="179"/>
        <v>13.477934378917446</v>
      </c>
      <c r="AI204" s="96">
        <f t="shared" si="180"/>
        <v>0</v>
      </c>
      <c r="AJ204" s="88">
        <f t="shared" si="181"/>
        <v>120.60904549463476</v>
      </c>
      <c r="AK204" s="96">
        <f t="shared" si="182"/>
        <v>10502775.738832153</v>
      </c>
      <c r="AL204" s="95">
        <f t="shared" si="183"/>
        <v>10502775.738832153</v>
      </c>
      <c r="AM204" s="96"/>
      <c r="AN204" s="99">
        <v>0.1924426943763059</v>
      </c>
      <c r="AO204" s="96">
        <f t="shared" si="184"/>
        <v>5990261.5572984423</v>
      </c>
      <c r="AP204" s="100"/>
      <c r="AQ204" s="95">
        <f t="shared" si="185"/>
        <v>35690098.751037583</v>
      </c>
      <c r="AS204" s="89">
        <v>18568800</v>
      </c>
      <c r="AT204" s="89">
        <v>22667260.525990773</v>
      </c>
      <c r="AU204" s="89">
        <v>22530986.105852675</v>
      </c>
      <c r="AV204" s="90">
        <f t="shared" si="186"/>
        <v>-6.0119492596753402E-3</v>
      </c>
      <c r="AW204" s="90">
        <f t="shared" si="187"/>
        <v>0.15572705420693103</v>
      </c>
      <c r="AX204" s="90">
        <f t="shared" si="188"/>
        <v>3.5804969471867338E-3</v>
      </c>
      <c r="AY204" s="90">
        <f t="shared" si="189"/>
        <v>3.6262436303638256E-4</v>
      </c>
      <c r="AZ204" s="91">
        <f t="shared" si="190"/>
        <v>1.2983754248273017E-6</v>
      </c>
      <c r="BA204" s="90">
        <f t="shared" si="191"/>
        <v>3.4194613714553379E-4</v>
      </c>
      <c r="BB204" s="92">
        <f t="shared" si="192"/>
        <v>17653804.12456461</v>
      </c>
      <c r="BC204" s="101">
        <f t="shared" si="193"/>
        <v>36222604.12456461</v>
      </c>
      <c r="BD204" s="103"/>
      <c r="BE204" s="76"/>
      <c r="BF204" s="103"/>
      <c r="BG204" s="103"/>
      <c r="BH204" s="103"/>
      <c r="BI204" s="103"/>
      <c r="BJ204" s="103"/>
    </row>
    <row r="205" spans="3:62" s="9" customFormat="1">
      <c r="C205" s="47"/>
      <c r="D205" s="79" t="s">
        <v>353</v>
      </c>
      <c r="E205" s="80" t="s">
        <v>354</v>
      </c>
      <c r="F205" s="81" t="s">
        <v>60</v>
      </c>
      <c r="G205" s="93">
        <v>5280.1746302323636</v>
      </c>
      <c r="H205" s="94">
        <v>0.57591102388811688</v>
      </c>
      <c r="I205" s="95">
        <v>3040.9107776051796</v>
      </c>
      <c r="J205" s="96"/>
      <c r="K205" s="83">
        <f t="shared" si="194"/>
        <v>161.02627987473545</v>
      </c>
      <c r="L205" s="84">
        <f t="shared" si="195"/>
        <v>231.94527356290715</v>
      </c>
      <c r="M205" s="84">
        <f t="shared" si="196"/>
        <v>138.70751908034916</v>
      </c>
      <c r="N205" s="84">
        <f t="shared" si="197"/>
        <v>116.27606530611774</v>
      </c>
      <c r="O205" s="96">
        <f t="shared" si="169"/>
        <v>5875998.5993850129</v>
      </c>
      <c r="P205" s="96">
        <f t="shared" si="170"/>
        <v>8463898.5863043144</v>
      </c>
      <c r="Q205" s="96">
        <f t="shared" si="171"/>
        <v>5061566.2764757182</v>
      </c>
      <c r="R205" s="96">
        <f t="shared" si="172"/>
        <v>4243021.6820027661</v>
      </c>
      <c r="S205" s="96">
        <v>1</v>
      </c>
      <c r="T205" s="96">
        <v>1</v>
      </c>
      <c r="U205" s="96">
        <v>1</v>
      </c>
      <c r="V205" s="85">
        <f t="shared" si="173"/>
        <v>0</v>
      </c>
      <c r="W205" s="85">
        <f t="shared" si="174"/>
        <v>0</v>
      </c>
      <c r="X205" s="85">
        <f t="shared" si="175"/>
        <v>0</v>
      </c>
      <c r="Y205" s="97"/>
      <c r="Z205" s="95">
        <f t="shared" ref="Z205:Z268" si="199">IF(F205="C",V205+W205+X205,O205+P205+Q205+R205-V205-W205-X205)</f>
        <v>23644485.144167811</v>
      </c>
      <c r="AA205" s="96"/>
      <c r="AB205" s="98">
        <f t="shared" si="176"/>
        <v>9627095.9849410318</v>
      </c>
      <c r="AC205" s="96">
        <v>11</v>
      </c>
      <c r="AD205" s="41">
        <f t="shared" si="198"/>
        <v>845972.04065796093</v>
      </c>
      <c r="AE205" s="96">
        <f t="shared" si="177"/>
        <v>9305692.4472375698</v>
      </c>
      <c r="AF205" s="95">
        <f t="shared" si="178"/>
        <v>18932788.432178602</v>
      </c>
      <c r="AG205" s="96"/>
      <c r="AH205" s="86">
        <f t="shared" si="179"/>
        <v>13.477934378917446</v>
      </c>
      <c r="AI205" s="96">
        <f t="shared" si="180"/>
        <v>0</v>
      </c>
      <c r="AJ205" s="88">
        <f t="shared" si="181"/>
        <v>120.60904549463476</v>
      </c>
      <c r="AK205" s="96">
        <f t="shared" si="182"/>
        <v>7642041.8663677368</v>
      </c>
      <c r="AL205" s="95">
        <f t="shared" si="183"/>
        <v>7642041.8663677368</v>
      </c>
      <c r="AM205" s="96"/>
      <c r="AN205" s="99">
        <v>0.37365893964606667</v>
      </c>
      <c r="AO205" s="96">
        <f t="shared" si="184"/>
        <v>9929922.9106289893</v>
      </c>
      <c r="AP205" s="100"/>
      <c r="AQ205" s="95">
        <f t="shared" si="185"/>
        <v>33574408.0547968</v>
      </c>
      <c r="AS205" s="89">
        <v>15875100</v>
      </c>
      <c r="AT205" s="89">
        <v>19616394.914773028</v>
      </c>
      <c r="AU205" s="89">
        <v>20468511.35688106</v>
      </c>
      <c r="AV205" s="90">
        <f t="shared" si="186"/>
        <v>4.343899303670247E-2</v>
      </c>
      <c r="AW205" s="90">
        <f t="shared" si="187"/>
        <v>0.20517799650330887</v>
      </c>
      <c r="AX205" s="90">
        <f t="shared" si="188"/>
        <v>4.7174795275700451E-3</v>
      </c>
      <c r="AY205" s="90">
        <f t="shared" si="189"/>
        <v>3.2942991745771441E-4</v>
      </c>
      <c r="AZ205" s="91">
        <f t="shared" si="190"/>
        <v>1.5540788913758576E-6</v>
      </c>
      <c r="BA205" s="90">
        <f t="shared" si="191"/>
        <v>4.0928938083996136E-4</v>
      </c>
      <c r="BB205" s="92">
        <f t="shared" si="192"/>
        <v>21130563.485610586</v>
      </c>
      <c r="BC205" s="101">
        <f t="shared" si="193"/>
        <v>37005663.485610589</v>
      </c>
      <c r="BD205" s="103"/>
      <c r="BE205" s="76"/>
      <c r="BF205" s="103"/>
      <c r="BG205" s="103"/>
      <c r="BH205" s="103"/>
      <c r="BI205" s="103"/>
      <c r="BJ205" s="103"/>
    </row>
    <row r="206" spans="3:62" s="9" customFormat="1">
      <c r="C206" s="47"/>
      <c r="D206" s="79" t="s">
        <v>355</v>
      </c>
      <c r="E206" s="80" t="s">
        <v>356</v>
      </c>
      <c r="F206" s="81" t="s">
        <v>60</v>
      </c>
      <c r="G206" s="93">
        <v>4544.7975038769919</v>
      </c>
      <c r="H206" s="94">
        <v>0.50741654014392124</v>
      </c>
      <c r="I206" s="95">
        <v>2306.1054250719926</v>
      </c>
      <c r="J206" s="96"/>
      <c r="K206" s="83">
        <f t="shared" si="194"/>
        <v>161.02627987473545</v>
      </c>
      <c r="L206" s="84">
        <f t="shared" si="195"/>
        <v>231.94527356290715</v>
      </c>
      <c r="M206" s="84">
        <f t="shared" si="196"/>
        <v>138.70751908034916</v>
      </c>
      <c r="N206" s="84">
        <f t="shared" si="197"/>
        <v>116.27606530611774</v>
      </c>
      <c r="O206" s="96">
        <f t="shared" si="169"/>
        <v>4456122.9311794611</v>
      </c>
      <c r="P206" s="96">
        <f t="shared" si="170"/>
        <v>6418683.044198731</v>
      </c>
      <c r="Q206" s="96">
        <f t="shared" si="171"/>
        <v>3838489.9469936416</v>
      </c>
      <c r="R206" s="96">
        <f t="shared" si="172"/>
        <v>3217738.3801015615</v>
      </c>
      <c r="S206" s="96">
        <v>1</v>
      </c>
      <c r="T206" s="96">
        <v>1</v>
      </c>
      <c r="U206" s="96">
        <v>1</v>
      </c>
      <c r="V206" s="85">
        <f t="shared" si="173"/>
        <v>0</v>
      </c>
      <c r="W206" s="85">
        <f t="shared" si="174"/>
        <v>0</v>
      </c>
      <c r="X206" s="85">
        <f t="shared" si="175"/>
        <v>0</v>
      </c>
      <c r="Y206" s="97"/>
      <c r="Z206" s="95">
        <f t="shared" si="199"/>
        <v>17931034.302473396</v>
      </c>
      <c r="AA206" s="96"/>
      <c r="AB206" s="98">
        <f t="shared" si="176"/>
        <v>9627095.9849410318</v>
      </c>
      <c r="AC206" s="96">
        <v>11</v>
      </c>
      <c r="AD206" s="41">
        <f t="shared" si="198"/>
        <v>845972.04065796093</v>
      </c>
      <c r="AE206" s="96">
        <f t="shared" si="177"/>
        <v>9305692.4472375698</v>
      </c>
      <c r="AF206" s="95">
        <f t="shared" si="178"/>
        <v>18932788.432178602</v>
      </c>
      <c r="AG206" s="96"/>
      <c r="AH206" s="86">
        <f t="shared" si="179"/>
        <v>13.477934378917446</v>
      </c>
      <c r="AI206" s="96">
        <f t="shared" si="180"/>
        <v>0</v>
      </c>
      <c r="AJ206" s="88">
        <f t="shared" si="181"/>
        <v>120.60904549463476</v>
      </c>
      <c r="AK206" s="96">
        <f t="shared" si="182"/>
        <v>6577724.266908031</v>
      </c>
      <c r="AL206" s="95">
        <f t="shared" si="183"/>
        <v>6577724.266908031</v>
      </c>
      <c r="AM206" s="96"/>
      <c r="AN206" s="99">
        <v>0.37395851336481145</v>
      </c>
      <c r="AO206" s="96">
        <f t="shared" si="184"/>
        <v>9539873.4041245803</v>
      </c>
      <c r="AP206" s="100"/>
      <c r="AQ206" s="95">
        <f t="shared" si="185"/>
        <v>27470907.706597976</v>
      </c>
      <c r="AS206" s="89">
        <v>14824800.000000002</v>
      </c>
      <c r="AT206" s="89">
        <v>18387409.647319902</v>
      </c>
      <c r="AU206" s="89">
        <v>17142404.84576267</v>
      </c>
      <c r="AV206" s="90">
        <f t="shared" si="186"/>
        <v>-6.7709635312263802E-2</v>
      </c>
      <c r="AW206" s="90">
        <f t="shared" si="187"/>
        <v>9.4029368154342582E-2</v>
      </c>
      <c r="AX206" s="90">
        <f t="shared" si="188"/>
        <v>2.1619356208661699E-3</v>
      </c>
      <c r="AY206" s="90">
        <f t="shared" si="189"/>
        <v>2.7589798373235625E-4</v>
      </c>
      <c r="AZ206" s="91">
        <f t="shared" si="190"/>
        <v>5.9647367875613609E-7</v>
      </c>
      <c r="BA206" s="90">
        <f t="shared" si="191"/>
        <v>1.5709005766708498E-4</v>
      </c>
      <c r="BB206" s="92">
        <f t="shared" si="192"/>
        <v>8110157.7316282876</v>
      </c>
      <c r="BC206" s="101">
        <f t="shared" si="193"/>
        <v>22934957.731628291</v>
      </c>
      <c r="BD206" s="103"/>
      <c r="BE206" s="76"/>
      <c r="BF206" s="103"/>
      <c r="BG206" s="103"/>
      <c r="BH206" s="103"/>
      <c r="BI206" s="103"/>
      <c r="BJ206" s="103"/>
    </row>
    <row r="207" spans="3:62" s="10" customFormat="1">
      <c r="C207" s="49"/>
      <c r="D207" s="104" t="s">
        <v>357</v>
      </c>
      <c r="E207" s="105" t="s">
        <v>358</v>
      </c>
      <c r="F207" s="52" t="s">
        <v>74</v>
      </c>
      <c r="G207" s="106">
        <v>41093.490111909014</v>
      </c>
      <c r="H207" s="107">
        <v>0</v>
      </c>
      <c r="I207" s="108">
        <v>0</v>
      </c>
      <c r="J207" s="107"/>
      <c r="K207" s="57">
        <f t="shared" si="194"/>
        <v>161.02627987473545</v>
      </c>
      <c r="L207" s="58">
        <f t="shared" si="195"/>
        <v>231.94527356290715</v>
      </c>
      <c r="M207" s="58">
        <f t="shared" si="196"/>
        <v>138.70751908034916</v>
      </c>
      <c r="N207" s="58">
        <f t="shared" si="197"/>
        <v>116.27606530611774</v>
      </c>
      <c r="O207" s="107">
        <f t="shared" si="169"/>
        <v>0</v>
      </c>
      <c r="P207" s="107">
        <f t="shared" si="170"/>
        <v>0</v>
      </c>
      <c r="Q207" s="107">
        <f t="shared" si="171"/>
        <v>0</v>
      </c>
      <c r="R207" s="107">
        <f t="shared" si="172"/>
        <v>0</v>
      </c>
      <c r="S207" s="107">
        <v>0</v>
      </c>
      <c r="T207" s="107">
        <v>0</v>
      </c>
      <c r="U207" s="107">
        <v>0</v>
      </c>
      <c r="V207" s="85">
        <f t="shared" si="173"/>
        <v>0</v>
      </c>
      <c r="W207" s="85">
        <f t="shared" si="174"/>
        <v>0</v>
      </c>
      <c r="X207" s="85">
        <f t="shared" si="175"/>
        <v>0</v>
      </c>
      <c r="Y207" s="109"/>
      <c r="Z207" s="108">
        <f t="shared" si="199"/>
        <v>0</v>
      </c>
      <c r="AA207" s="107"/>
      <c r="AB207" s="110">
        <f t="shared" si="176"/>
        <v>9627095.9849410318</v>
      </c>
      <c r="AC207" s="107">
        <v>19</v>
      </c>
      <c r="AD207" s="62">
        <f t="shared" si="198"/>
        <v>845972.04065796093</v>
      </c>
      <c r="AE207" s="107">
        <f t="shared" si="177"/>
        <v>16073468.772501258</v>
      </c>
      <c r="AF207" s="108">
        <f t="shared" si="178"/>
        <v>25700564.757442288</v>
      </c>
      <c r="AG207" s="107"/>
      <c r="AH207" s="64">
        <f t="shared" si="179"/>
        <v>13.477934378917446</v>
      </c>
      <c r="AI207" s="107">
        <f t="shared" si="180"/>
        <v>6646264.357548032</v>
      </c>
      <c r="AJ207" s="66">
        <f t="shared" si="181"/>
        <v>120.60904549463476</v>
      </c>
      <c r="AK207" s="107">
        <f t="shared" si="182"/>
        <v>0</v>
      </c>
      <c r="AL207" s="108">
        <f t="shared" si="183"/>
        <v>6646264.357548032</v>
      </c>
      <c r="AM207" s="107"/>
      <c r="AN207" s="111">
        <v>0.29447736546659109</v>
      </c>
      <c r="AO207" s="107">
        <f t="shared" si="184"/>
        <v>9525409.0189803746</v>
      </c>
      <c r="AP207" s="112"/>
      <c r="AQ207" s="108">
        <f t="shared" si="185"/>
        <v>9525409.0189803746</v>
      </c>
      <c r="AS207" s="71">
        <v>5411700</v>
      </c>
      <c r="AT207" s="71">
        <v>6729060.2419519033</v>
      </c>
      <c r="AU207" s="71">
        <v>6785597.1209137002</v>
      </c>
      <c r="AV207" s="72">
        <f t="shared" si="186"/>
        <v>8.4018981743277099E-3</v>
      </c>
      <c r="AW207" s="72">
        <f t="shared" si="187"/>
        <v>0.17014090164093409</v>
      </c>
      <c r="AX207" s="72">
        <f t="shared" si="188"/>
        <v>3.9119020263972178E-3</v>
      </c>
      <c r="AY207" s="72">
        <f t="shared" si="189"/>
        <v>1.0921061431721658E-4</v>
      </c>
      <c r="AZ207" s="73">
        <f t="shared" si="190"/>
        <v>4.2722122345160454E-7</v>
      </c>
      <c r="BA207" s="72">
        <f t="shared" si="191"/>
        <v>1.1251495081655311E-4</v>
      </c>
      <c r="BB207" s="74">
        <f t="shared" si="192"/>
        <v>5808859.0190889174</v>
      </c>
      <c r="BC207" s="113">
        <f t="shared" si="193"/>
        <v>11220559.019088916</v>
      </c>
      <c r="BD207" s="102"/>
      <c r="BE207" s="76"/>
      <c r="BF207" s="102"/>
      <c r="BG207" s="102"/>
      <c r="BH207" s="102"/>
      <c r="BI207" s="102"/>
      <c r="BJ207" s="102"/>
    </row>
    <row r="208" spans="3:62" s="9" customFormat="1">
      <c r="C208" s="49"/>
      <c r="D208" s="129" t="s">
        <v>359</v>
      </c>
      <c r="E208" s="80" t="s">
        <v>360</v>
      </c>
      <c r="F208" s="81" t="s">
        <v>60</v>
      </c>
      <c r="G208" s="93">
        <v>6714.2582421727539</v>
      </c>
      <c r="H208" s="94">
        <v>0.63365701784581208</v>
      </c>
      <c r="I208" s="95">
        <v>4254.5368547818516</v>
      </c>
      <c r="J208" s="96"/>
      <c r="K208" s="83">
        <f t="shared" si="194"/>
        <v>161.02627987473545</v>
      </c>
      <c r="L208" s="84">
        <f t="shared" si="195"/>
        <v>231.94527356290715</v>
      </c>
      <c r="M208" s="84">
        <f t="shared" si="196"/>
        <v>138.70751908034916</v>
      </c>
      <c r="N208" s="84">
        <f t="shared" si="197"/>
        <v>116.27606530611774</v>
      </c>
      <c r="O208" s="96">
        <f t="shared" si="169"/>
        <v>8221106.9077857491</v>
      </c>
      <c r="P208" s="96">
        <f t="shared" si="170"/>
        <v>11841836.575990167</v>
      </c>
      <c r="Q208" s="96">
        <f t="shared" si="171"/>
        <v>7081635.0235524289</v>
      </c>
      <c r="R208" s="96">
        <f t="shared" si="172"/>
        <v>5936409.6620867923</v>
      </c>
      <c r="S208" s="96">
        <v>1</v>
      </c>
      <c r="T208" s="96">
        <v>1</v>
      </c>
      <c r="U208" s="96">
        <v>1</v>
      </c>
      <c r="V208" s="85">
        <f t="shared" si="173"/>
        <v>0</v>
      </c>
      <c r="W208" s="85">
        <f t="shared" si="174"/>
        <v>0</v>
      </c>
      <c r="X208" s="85">
        <f t="shared" si="175"/>
        <v>0</v>
      </c>
      <c r="Y208" s="97"/>
      <c r="Z208" s="95">
        <f t="shared" si="199"/>
        <v>33080988.169415135</v>
      </c>
      <c r="AA208" s="96"/>
      <c r="AB208" s="98">
        <f t="shared" si="176"/>
        <v>9627095.9849410318</v>
      </c>
      <c r="AC208" s="96">
        <v>11</v>
      </c>
      <c r="AD208" s="41">
        <f t="shared" si="198"/>
        <v>845972.04065796093</v>
      </c>
      <c r="AE208" s="96">
        <f t="shared" si="177"/>
        <v>9305692.4472375698</v>
      </c>
      <c r="AF208" s="95">
        <f t="shared" si="178"/>
        <v>18932788.432178602</v>
      </c>
      <c r="AG208" s="96"/>
      <c r="AH208" s="86">
        <f t="shared" si="179"/>
        <v>13.477934378917446</v>
      </c>
      <c r="AI208" s="96">
        <f t="shared" si="180"/>
        <v>0</v>
      </c>
      <c r="AJ208" s="88">
        <f t="shared" si="181"/>
        <v>120.60904549463476</v>
      </c>
      <c r="AK208" s="96">
        <f t="shared" si="182"/>
        <v>9717603.3335152809</v>
      </c>
      <c r="AL208" s="95">
        <f t="shared" si="183"/>
        <v>9717603.3335152809</v>
      </c>
      <c r="AM208" s="96"/>
      <c r="AN208" s="99">
        <v>0.64497682180936988</v>
      </c>
      <c r="AO208" s="96">
        <f t="shared" si="184"/>
        <v>18478838.624630582</v>
      </c>
      <c r="AP208" s="100"/>
      <c r="AQ208" s="95">
        <f t="shared" si="185"/>
        <v>51559826.794045717</v>
      </c>
      <c r="AS208" s="89">
        <v>25403400</v>
      </c>
      <c r="AT208" s="89">
        <v>31341692.743509978</v>
      </c>
      <c r="AU208" s="89">
        <v>32571806.230452962</v>
      </c>
      <c r="AV208" s="90">
        <f t="shared" si="186"/>
        <v>3.9248469985645802E-2</v>
      </c>
      <c r="AW208" s="90">
        <f t="shared" si="187"/>
        <v>0.20098747345225218</v>
      </c>
      <c r="AX208" s="90">
        <f t="shared" si="188"/>
        <v>4.6211304694835382E-3</v>
      </c>
      <c r="AY208" s="90">
        <f t="shared" si="189"/>
        <v>5.2422607833371119E-4</v>
      </c>
      <c r="AZ208" s="91">
        <f t="shared" si="190"/>
        <v>2.4225171034857768E-6</v>
      </c>
      <c r="BA208" s="90">
        <f t="shared" si="191"/>
        <v>6.3800527171571436E-4</v>
      </c>
      <c r="BB208" s="92">
        <f t="shared" si="192"/>
        <v>32938579.717059847</v>
      </c>
      <c r="BC208" s="101">
        <f t="shared" si="193"/>
        <v>58341979.717059851</v>
      </c>
      <c r="BD208" s="102"/>
      <c r="BE208" s="76"/>
      <c r="BF208" s="102"/>
      <c r="BG208" s="102"/>
      <c r="BH208" s="102"/>
      <c r="BI208" s="102"/>
      <c r="BJ208" s="102"/>
    </row>
    <row r="209" spans="3:62" s="9" customFormat="1">
      <c r="C209" s="10"/>
      <c r="D209" s="79" t="s">
        <v>361</v>
      </c>
      <c r="E209" s="80" t="s">
        <v>362</v>
      </c>
      <c r="F209" s="81" t="s">
        <v>60</v>
      </c>
      <c r="G209" s="93">
        <v>11096.930011606346</v>
      </c>
      <c r="H209" s="94">
        <v>0.60843785447008214</v>
      </c>
      <c r="I209" s="95">
        <v>6751.7922874664291</v>
      </c>
      <c r="J209" s="96"/>
      <c r="K209" s="83">
        <f t="shared" si="194"/>
        <v>161.02627987473545</v>
      </c>
      <c r="L209" s="84">
        <f t="shared" si="195"/>
        <v>231.94527356290715</v>
      </c>
      <c r="M209" s="84">
        <f t="shared" si="196"/>
        <v>138.70751908034916</v>
      </c>
      <c r="N209" s="84">
        <f t="shared" si="197"/>
        <v>116.27606530611774</v>
      </c>
      <c r="O209" s="96">
        <f t="shared" si="169"/>
        <v>13046591.934451792</v>
      </c>
      <c r="P209" s="96">
        <f t="shared" si="170"/>
        <v>18792555.70987593</v>
      </c>
      <c r="Q209" s="96">
        <f t="shared" si="171"/>
        <v>11238292.290483648</v>
      </c>
      <c r="R209" s="96">
        <f t="shared" si="172"/>
        <v>9420862.0914094634</v>
      </c>
      <c r="S209" s="96">
        <v>1</v>
      </c>
      <c r="T209" s="96">
        <v>1</v>
      </c>
      <c r="U209" s="96">
        <v>1</v>
      </c>
      <c r="V209" s="85">
        <f t="shared" si="173"/>
        <v>0</v>
      </c>
      <c r="W209" s="85">
        <f t="shared" si="174"/>
        <v>0</v>
      </c>
      <c r="X209" s="85">
        <f t="shared" si="175"/>
        <v>0</v>
      </c>
      <c r="Y209" s="97"/>
      <c r="Z209" s="95">
        <f t="shared" si="199"/>
        <v>52498302.026220828</v>
      </c>
      <c r="AA209" s="96"/>
      <c r="AB209" s="98">
        <f t="shared" si="176"/>
        <v>9627095.9849410318</v>
      </c>
      <c r="AC209" s="96">
        <v>13</v>
      </c>
      <c r="AD209" s="41">
        <f t="shared" si="198"/>
        <v>845972.04065796093</v>
      </c>
      <c r="AE209" s="96">
        <f t="shared" si="177"/>
        <v>10997636.528553491</v>
      </c>
      <c r="AF209" s="95">
        <f t="shared" si="178"/>
        <v>20624732.513494521</v>
      </c>
      <c r="AG209" s="96"/>
      <c r="AH209" s="86">
        <f t="shared" si="179"/>
        <v>13.477934378917446</v>
      </c>
      <c r="AI209" s="96">
        <f t="shared" si="180"/>
        <v>0</v>
      </c>
      <c r="AJ209" s="88">
        <f t="shared" si="181"/>
        <v>120.60904549463476</v>
      </c>
      <c r="AK209" s="96">
        <f t="shared" si="182"/>
        <v>16060681.63944729</v>
      </c>
      <c r="AL209" s="95">
        <f t="shared" si="183"/>
        <v>16060681.63944729</v>
      </c>
      <c r="AM209" s="96"/>
      <c r="AN209" s="99">
        <v>0.58553652043232085</v>
      </c>
      <c r="AO209" s="96">
        <f t="shared" si="184"/>
        <v>21480649.753732163</v>
      </c>
      <c r="AP209" s="100"/>
      <c r="AQ209" s="95">
        <f t="shared" si="185"/>
        <v>73978951.779952988</v>
      </c>
      <c r="AS209" s="89">
        <v>35918100</v>
      </c>
      <c r="AT209" s="89">
        <v>44712359.120223247</v>
      </c>
      <c r="AU209" s="89">
        <v>46358298.566028744</v>
      </c>
      <c r="AV209" s="90">
        <f t="shared" si="186"/>
        <v>3.6811733448907751E-2</v>
      </c>
      <c r="AW209" s="90">
        <f t="shared" si="187"/>
        <v>0.19855073691551414</v>
      </c>
      <c r="AX209" s="90">
        <f t="shared" si="188"/>
        <v>4.5651047019936103E-3</v>
      </c>
      <c r="AY209" s="90">
        <f t="shared" si="189"/>
        <v>7.4611241647296858E-4</v>
      </c>
      <c r="AZ209" s="91">
        <f t="shared" si="190"/>
        <v>3.4060813006565638E-6</v>
      </c>
      <c r="BA209" s="90">
        <f t="shared" si="191"/>
        <v>8.9704127272592594E-4</v>
      </c>
      <c r="BB209" s="92">
        <f t="shared" si="192"/>
        <v>46311945.654802606</v>
      </c>
      <c r="BC209" s="101">
        <f t="shared" si="193"/>
        <v>82230045.654802606</v>
      </c>
      <c r="BD209" s="102"/>
      <c r="BE209" s="76"/>
      <c r="BF209" s="102"/>
      <c r="BG209" s="102"/>
      <c r="BH209" s="102"/>
      <c r="BI209" s="102"/>
      <c r="BJ209" s="102"/>
    </row>
    <row r="210" spans="3:62" s="9" customFormat="1">
      <c r="C210" s="49"/>
      <c r="D210" s="79" t="s">
        <v>363</v>
      </c>
      <c r="E210" s="80" t="s">
        <v>364</v>
      </c>
      <c r="F210" s="81" t="s">
        <v>60</v>
      </c>
      <c r="G210" s="93">
        <v>13019.344272861568</v>
      </c>
      <c r="H210" s="94">
        <v>0.51066372033819551</v>
      </c>
      <c r="I210" s="95">
        <v>6648.5067827432676</v>
      </c>
      <c r="J210" s="96"/>
      <c r="K210" s="83">
        <f t="shared" si="194"/>
        <v>161.02627987473545</v>
      </c>
      <c r="L210" s="84">
        <f t="shared" si="195"/>
        <v>231.94527356290715</v>
      </c>
      <c r="M210" s="84">
        <f t="shared" si="196"/>
        <v>138.70751908034916</v>
      </c>
      <c r="N210" s="84">
        <f t="shared" si="197"/>
        <v>116.27606530611774</v>
      </c>
      <c r="O210" s="96">
        <f t="shared" si="169"/>
        <v>12847011.767365132</v>
      </c>
      <c r="P210" s="96">
        <f t="shared" si="170"/>
        <v>18505076.694098771</v>
      </c>
      <c r="Q210" s="96">
        <f t="shared" si="171"/>
        <v>11066374.577078311</v>
      </c>
      <c r="R210" s="96">
        <f t="shared" si="172"/>
        <v>9276746.5063010752</v>
      </c>
      <c r="S210" s="96">
        <v>1</v>
      </c>
      <c r="T210" s="96">
        <v>1</v>
      </c>
      <c r="U210" s="96">
        <v>1</v>
      </c>
      <c r="V210" s="85">
        <f t="shared" si="173"/>
        <v>0</v>
      </c>
      <c r="W210" s="85">
        <f t="shared" si="174"/>
        <v>0</v>
      </c>
      <c r="X210" s="85">
        <f t="shared" si="175"/>
        <v>0</v>
      </c>
      <c r="Y210" s="97"/>
      <c r="Z210" s="95">
        <f t="shared" si="199"/>
        <v>51695209.544843286</v>
      </c>
      <c r="AA210" s="96"/>
      <c r="AB210" s="98">
        <f t="shared" si="176"/>
        <v>9627095.9849410318</v>
      </c>
      <c r="AC210" s="96">
        <v>15</v>
      </c>
      <c r="AD210" s="41">
        <f t="shared" si="198"/>
        <v>845972.04065796093</v>
      </c>
      <c r="AE210" s="96">
        <f t="shared" si="177"/>
        <v>12689580.609869413</v>
      </c>
      <c r="AF210" s="95">
        <f t="shared" si="178"/>
        <v>22316676.594810445</v>
      </c>
      <c r="AG210" s="96"/>
      <c r="AH210" s="86">
        <f t="shared" si="179"/>
        <v>13.477934378917446</v>
      </c>
      <c r="AI210" s="96">
        <f t="shared" si="180"/>
        <v>0</v>
      </c>
      <c r="AJ210" s="88">
        <f t="shared" si="181"/>
        <v>120.60904549463476</v>
      </c>
      <c r="AK210" s="96">
        <f t="shared" si="182"/>
        <v>18843008.228590481</v>
      </c>
      <c r="AL210" s="95">
        <f t="shared" si="183"/>
        <v>18843008.228590481</v>
      </c>
      <c r="AM210" s="96"/>
      <c r="AN210" s="99">
        <v>0.30338346657565485</v>
      </c>
      <c r="AO210" s="96">
        <f t="shared" si="184"/>
        <v>12487167.864884743</v>
      </c>
      <c r="AP210" s="100"/>
      <c r="AQ210" s="95">
        <f t="shared" si="185"/>
        <v>64182377.409728028</v>
      </c>
      <c r="AS210" s="89">
        <v>32627700</v>
      </c>
      <c r="AT210" s="89">
        <v>40173617.227111876</v>
      </c>
      <c r="AU210" s="89">
        <v>41077109.008484125</v>
      </c>
      <c r="AV210" s="90">
        <f t="shared" si="186"/>
        <v>2.2489679638867863E-2</v>
      </c>
      <c r="AW210" s="90">
        <f t="shared" si="187"/>
        <v>0.18422868310547424</v>
      </c>
      <c r="AX210" s="90">
        <f t="shared" si="188"/>
        <v>4.2358101538789925E-3</v>
      </c>
      <c r="AY210" s="90">
        <f t="shared" si="189"/>
        <v>6.6111445009982587E-4</v>
      </c>
      <c r="AZ210" s="91">
        <f t="shared" si="190"/>
        <v>2.8003553006089688E-6</v>
      </c>
      <c r="BA210" s="90">
        <f t="shared" si="191"/>
        <v>7.3751448107208623E-4</v>
      </c>
      <c r="BB210" s="92">
        <f t="shared" si="192"/>
        <v>38075985.582300007</v>
      </c>
      <c r="BC210" s="101">
        <f t="shared" si="193"/>
        <v>70703685.582300007</v>
      </c>
      <c r="BD210" s="102"/>
      <c r="BE210" s="76"/>
      <c r="BF210" s="102"/>
      <c r="BG210" s="102"/>
      <c r="BH210" s="102"/>
      <c r="BI210" s="102"/>
      <c r="BJ210" s="102"/>
    </row>
    <row r="211" spans="3:62" s="9" customFormat="1">
      <c r="C211" s="47"/>
      <c r="D211" s="79" t="s">
        <v>365</v>
      </c>
      <c r="E211" s="80" t="s">
        <v>366</v>
      </c>
      <c r="F211" s="81" t="s">
        <v>60</v>
      </c>
      <c r="G211" s="93">
        <v>4158.5891184328648</v>
      </c>
      <c r="H211" s="94">
        <v>0.60550985306858995</v>
      </c>
      <c r="I211" s="95">
        <v>2518.0666860749211</v>
      </c>
      <c r="J211" s="96"/>
      <c r="K211" s="83">
        <f t="shared" si="194"/>
        <v>161.02627987473545</v>
      </c>
      <c r="L211" s="84">
        <f t="shared" si="195"/>
        <v>231.94527356290715</v>
      </c>
      <c r="M211" s="84">
        <f t="shared" si="196"/>
        <v>138.70751908034916</v>
      </c>
      <c r="N211" s="84">
        <f t="shared" si="197"/>
        <v>116.27606530611774</v>
      </c>
      <c r="O211" s="96">
        <f t="shared" si="169"/>
        <v>4865698.9312217738</v>
      </c>
      <c r="P211" s="96">
        <f t="shared" si="170"/>
        <v>7008643.9962154878</v>
      </c>
      <c r="Q211" s="96">
        <f t="shared" si="171"/>
        <v>4191297.3948519444</v>
      </c>
      <c r="R211" s="96">
        <f t="shared" si="172"/>
        <v>3513490.6372224847</v>
      </c>
      <c r="S211" s="96">
        <v>1</v>
      </c>
      <c r="T211" s="96">
        <v>1</v>
      </c>
      <c r="U211" s="96">
        <v>1</v>
      </c>
      <c r="V211" s="85">
        <f t="shared" si="173"/>
        <v>0</v>
      </c>
      <c r="W211" s="85">
        <f t="shared" si="174"/>
        <v>0</v>
      </c>
      <c r="X211" s="85">
        <f t="shared" si="175"/>
        <v>0</v>
      </c>
      <c r="Y211" s="97"/>
      <c r="Z211" s="95">
        <f t="shared" si="199"/>
        <v>19579130.95951169</v>
      </c>
      <c r="AA211" s="96"/>
      <c r="AB211" s="98">
        <f t="shared" si="176"/>
        <v>9627095.9849410318</v>
      </c>
      <c r="AC211" s="96">
        <v>11</v>
      </c>
      <c r="AD211" s="41">
        <f t="shared" si="198"/>
        <v>845972.04065796093</v>
      </c>
      <c r="AE211" s="96">
        <f t="shared" si="177"/>
        <v>9305692.4472375698</v>
      </c>
      <c r="AF211" s="95">
        <f t="shared" si="178"/>
        <v>18932788.432178602</v>
      </c>
      <c r="AG211" s="96"/>
      <c r="AH211" s="86">
        <f t="shared" si="179"/>
        <v>13.477934378917446</v>
      </c>
      <c r="AI211" s="96">
        <f t="shared" si="180"/>
        <v>0</v>
      </c>
      <c r="AJ211" s="88">
        <f t="shared" si="181"/>
        <v>120.60904549463476</v>
      </c>
      <c r="AK211" s="96">
        <f t="shared" si="182"/>
        <v>6018761.5701427497</v>
      </c>
      <c r="AL211" s="95">
        <f t="shared" si="183"/>
        <v>6018761.5701427497</v>
      </c>
      <c r="AM211" s="96"/>
      <c r="AN211" s="99">
        <v>0.64135972383509943</v>
      </c>
      <c r="AO211" s="96">
        <f t="shared" si="184"/>
        <v>16002919.218746496</v>
      </c>
      <c r="AP211" s="100"/>
      <c r="AQ211" s="95">
        <f t="shared" si="185"/>
        <v>35582050.178258188</v>
      </c>
      <c r="AS211" s="89">
        <v>18378900</v>
      </c>
      <c r="AT211" s="89">
        <v>22796060.363630705</v>
      </c>
      <c r="AU211" s="89">
        <v>22412762.45134791</v>
      </c>
      <c r="AV211" s="90">
        <f t="shared" si="186"/>
        <v>-1.6814217288804691E-2</v>
      </c>
      <c r="AW211" s="90">
        <f t="shared" si="187"/>
        <v>0.14492478617780169</v>
      </c>
      <c r="AX211" s="90">
        <f t="shared" si="188"/>
        <v>3.3321297774745553E-3</v>
      </c>
      <c r="AY211" s="90">
        <f t="shared" si="189"/>
        <v>3.607216155397034E-4</v>
      </c>
      <c r="AZ211" s="91">
        <f t="shared" si="190"/>
        <v>1.2019712365185741E-6</v>
      </c>
      <c r="BA211" s="90">
        <f t="shared" si="191"/>
        <v>3.1655668570763033E-4</v>
      </c>
      <c r="BB211" s="92">
        <f t="shared" si="192"/>
        <v>16343011.710716907</v>
      </c>
      <c r="BC211" s="101">
        <f t="shared" si="193"/>
        <v>34721911.710716903</v>
      </c>
      <c r="BD211" s="103"/>
      <c r="BE211" s="76"/>
      <c r="BF211" s="103"/>
      <c r="BG211" s="103"/>
      <c r="BH211" s="103"/>
      <c r="BI211" s="103"/>
      <c r="BJ211" s="103"/>
    </row>
    <row r="212" spans="3:62" s="9" customFormat="1">
      <c r="C212" s="47"/>
      <c r="D212" s="79" t="s">
        <v>367</v>
      </c>
      <c r="E212" s="80" t="s">
        <v>368</v>
      </c>
      <c r="F212" s="81" t="s">
        <v>60</v>
      </c>
      <c r="G212" s="93">
        <v>3970.4669566934813</v>
      </c>
      <c r="H212" s="94">
        <v>0.61593244237355083</v>
      </c>
      <c r="I212" s="95">
        <v>2445.5394099996952</v>
      </c>
      <c r="J212" s="96"/>
      <c r="K212" s="83">
        <f t="shared" si="194"/>
        <v>161.02627987473545</v>
      </c>
      <c r="L212" s="84">
        <f t="shared" si="195"/>
        <v>231.94527356290715</v>
      </c>
      <c r="M212" s="84">
        <f t="shared" si="196"/>
        <v>138.70751908034916</v>
      </c>
      <c r="N212" s="84">
        <f t="shared" si="197"/>
        <v>116.27606530611774</v>
      </c>
      <c r="O212" s="96">
        <f t="shared" si="169"/>
        <v>4725553.3617516756</v>
      </c>
      <c r="P212" s="96">
        <f t="shared" si="170"/>
        <v>6806775.6895349985</v>
      </c>
      <c r="Q212" s="96">
        <f t="shared" si="171"/>
        <v>4070576.4524913426</v>
      </c>
      <c r="R212" s="96">
        <f t="shared" si="172"/>
        <v>3412292.4017497106</v>
      </c>
      <c r="S212" s="96">
        <v>1</v>
      </c>
      <c r="T212" s="96">
        <v>1</v>
      </c>
      <c r="U212" s="96">
        <v>1</v>
      </c>
      <c r="V212" s="85">
        <f t="shared" si="173"/>
        <v>0</v>
      </c>
      <c r="W212" s="85">
        <f t="shared" si="174"/>
        <v>0</v>
      </c>
      <c r="X212" s="85">
        <f t="shared" si="175"/>
        <v>0</v>
      </c>
      <c r="Y212" s="97"/>
      <c r="Z212" s="95">
        <f t="shared" si="199"/>
        <v>19015197.90552773</v>
      </c>
      <c r="AA212" s="96"/>
      <c r="AB212" s="98">
        <f t="shared" si="176"/>
        <v>9627095.9849410318</v>
      </c>
      <c r="AC212" s="96">
        <v>9</v>
      </c>
      <c r="AD212" s="41">
        <f t="shared" si="198"/>
        <v>845972.04065796093</v>
      </c>
      <c r="AE212" s="96">
        <f t="shared" si="177"/>
        <v>7613748.3659216482</v>
      </c>
      <c r="AF212" s="95">
        <f t="shared" si="178"/>
        <v>17240844.350862682</v>
      </c>
      <c r="AG212" s="96"/>
      <c r="AH212" s="86">
        <f t="shared" si="179"/>
        <v>13.477934378917446</v>
      </c>
      <c r="AI212" s="96">
        <f t="shared" si="180"/>
        <v>0</v>
      </c>
      <c r="AJ212" s="88">
        <f t="shared" si="181"/>
        <v>120.60904549463476</v>
      </c>
      <c r="AK212" s="96">
        <f t="shared" si="182"/>
        <v>5746490.7577774571</v>
      </c>
      <c r="AL212" s="95">
        <f t="shared" si="183"/>
        <v>5746490.7577774571</v>
      </c>
      <c r="AM212" s="96"/>
      <c r="AN212" s="99">
        <v>0.66973046049860352</v>
      </c>
      <c r="AO212" s="96">
        <f t="shared" si="184"/>
        <v>15395318.527945276</v>
      </c>
      <c r="AP212" s="100"/>
      <c r="AQ212" s="95">
        <f t="shared" si="185"/>
        <v>34410516.433473006</v>
      </c>
      <c r="AS212" s="89">
        <v>17558100.000000004</v>
      </c>
      <c r="AT212" s="89">
        <v>21647070.458663009</v>
      </c>
      <c r="AU212" s="89">
        <v>22618224.042112365</v>
      </c>
      <c r="AV212" s="90">
        <f t="shared" si="186"/>
        <v>4.4863049034919514E-2</v>
      </c>
      <c r="AW212" s="90">
        <f t="shared" si="187"/>
        <v>0.20660205250152591</v>
      </c>
      <c r="AX212" s="90">
        <f t="shared" si="188"/>
        <v>4.7502216106987977E-3</v>
      </c>
      <c r="AY212" s="90">
        <f t="shared" si="189"/>
        <v>3.640284117060749E-4</v>
      </c>
      <c r="AZ212" s="91">
        <f t="shared" si="190"/>
        <v>1.7292156281945563E-6</v>
      </c>
      <c r="BA212" s="90">
        <f t="shared" si="191"/>
        <v>4.5541419919547952E-4</v>
      </c>
      <c r="BB212" s="92">
        <f t="shared" si="192"/>
        <v>23511869.837911561</v>
      </c>
      <c r="BC212" s="101">
        <f t="shared" si="193"/>
        <v>41069969.837911561</v>
      </c>
      <c r="BD212" s="103"/>
      <c r="BE212" s="76"/>
      <c r="BF212" s="103"/>
      <c r="BG212" s="103"/>
      <c r="BH212" s="103"/>
      <c r="BI212" s="103"/>
      <c r="BJ212" s="103"/>
    </row>
    <row r="213" spans="3:62" s="9" customFormat="1">
      <c r="C213" s="47"/>
      <c r="D213" s="79" t="s">
        <v>369</v>
      </c>
      <c r="E213" s="80" t="s">
        <v>370</v>
      </c>
      <c r="F213" s="81" t="s">
        <v>60</v>
      </c>
      <c r="G213" s="93">
        <v>5104.652918087867</v>
      </c>
      <c r="H213" s="94">
        <v>0.55156452766903719</v>
      </c>
      <c r="I213" s="95">
        <v>2815.5454756795066</v>
      </c>
      <c r="J213" s="96"/>
      <c r="K213" s="83">
        <f t="shared" si="194"/>
        <v>161.02627987473545</v>
      </c>
      <c r="L213" s="84">
        <f t="shared" si="195"/>
        <v>231.94527356290715</v>
      </c>
      <c r="M213" s="84">
        <f t="shared" si="196"/>
        <v>138.70751908034916</v>
      </c>
      <c r="N213" s="84">
        <f t="shared" si="197"/>
        <v>116.27606530611774</v>
      </c>
      <c r="O213" s="96">
        <f t="shared" si="169"/>
        <v>5440521.7652017605</v>
      </c>
      <c r="P213" s="96">
        <f t="shared" si="170"/>
        <v>7836629.587023465</v>
      </c>
      <c r="Q213" s="96">
        <f t="shared" si="171"/>
        <v>4686447.9334728708</v>
      </c>
      <c r="R213" s="96">
        <f t="shared" si="172"/>
        <v>3928566.5952294557</v>
      </c>
      <c r="S213" s="96">
        <v>1</v>
      </c>
      <c r="T213" s="96">
        <v>1</v>
      </c>
      <c r="U213" s="96">
        <v>1</v>
      </c>
      <c r="V213" s="85">
        <f t="shared" si="173"/>
        <v>0</v>
      </c>
      <c r="W213" s="85">
        <f t="shared" si="174"/>
        <v>0</v>
      </c>
      <c r="X213" s="85">
        <f t="shared" si="175"/>
        <v>0</v>
      </c>
      <c r="Y213" s="97"/>
      <c r="Z213" s="95">
        <f t="shared" si="199"/>
        <v>21892165.880927552</v>
      </c>
      <c r="AA213" s="96"/>
      <c r="AB213" s="98">
        <f t="shared" si="176"/>
        <v>9627095.9849410318</v>
      </c>
      <c r="AC213" s="96">
        <v>11</v>
      </c>
      <c r="AD213" s="41">
        <f t="shared" si="198"/>
        <v>845972.04065796093</v>
      </c>
      <c r="AE213" s="96">
        <f t="shared" si="177"/>
        <v>9305692.4472375698</v>
      </c>
      <c r="AF213" s="95">
        <f t="shared" si="178"/>
        <v>18932788.432178602</v>
      </c>
      <c r="AG213" s="96"/>
      <c r="AH213" s="86">
        <f t="shared" si="179"/>
        <v>13.477934378917446</v>
      </c>
      <c r="AI213" s="96">
        <f t="shared" si="180"/>
        <v>0</v>
      </c>
      <c r="AJ213" s="88">
        <f t="shared" si="181"/>
        <v>120.60904549463476</v>
      </c>
      <c r="AK213" s="96">
        <f t="shared" si="182"/>
        <v>7388007.7923837556</v>
      </c>
      <c r="AL213" s="95">
        <f t="shared" si="183"/>
        <v>7388007.7923837556</v>
      </c>
      <c r="AM213" s="96"/>
      <c r="AN213" s="99">
        <v>0.54588529703092759</v>
      </c>
      <c r="AO213" s="96">
        <f t="shared" si="184"/>
        <v>14368135.665135739</v>
      </c>
      <c r="AP213" s="100"/>
      <c r="AQ213" s="95">
        <f t="shared" si="185"/>
        <v>36260301.546063289</v>
      </c>
      <c r="AS213" s="89">
        <v>18251100.000000004</v>
      </c>
      <c r="AT213" s="89">
        <v>22402232.503729999</v>
      </c>
      <c r="AU213" s="89">
        <v>23348872.324877061</v>
      </c>
      <c r="AV213" s="90">
        <f t="shared" si="186"/>
        <v>4.2256494793072308E-2</v>
      </c>
      <c r="AW213" s="90">
        <f t="shared" si="187"/>
        <v>0.20399549825967869</v>
      </c>
      <c r="AX213" s="90">
        <f t="shared" si="188"/>
        <v>4.6902913721597111E-3</v>
      </c>
      <c r="AY213" s="90">
        <f t="shared" si="189"/>
        <v>3.7578781126792321E-4</v>
      </c>
      <c r="AZ213" s="91">
        <f t="shared" si="190"/>
        <v>1.7625543289527221E-6</v>
      </c>
      <c r="BA213" s="90">
        <f t="shared" si="191"/>
        <v>4.6419443311220048E-4</v>
      </c>
      <c r="BB213" s="92">
        <f t="shared" si="192"/>
        <v>23965170.849081282</v>
      </c>
      <c r="BC213" s="101">
        <f t="shared" si="193"/>
        <v>42216270.849081285</v>
      </c>
      <c r="BD213" s="103"/>
      <c r="BE213" s="76"/>
      <c r="BF213" s="103"/>
      <c r="BG213" s="103"/>
      <c r="BH213" s="103"/>
      <c r="BI213" s="103"/>
      <c r="BJ213" s="103"/>
    </row>
    <row r="214" spans="3:62" s="9" customFormat="1">
      <c r="C214" s="47"/>
      <c r="D214" s="79" t="s">
        <v>371</v>
      </c>
      <c r="E214" s="80" t="s">
        <v>372</v>
      </c>
      <c r="F214" s="81" t="s">
        <v>60</v>
      </c>
      <c r="G214" s="93">
        <v>7420.4180034009969</v>
      </c>
      <c r="H214" s="94">
        <v>0.57773674221096483</v>
      </c>
      <c r="I214" s="95">
        <v>4287.0481231284839</v>
      </c>
      <c r="J214" s="96"/>
      <c r="K214" s="83">
        <f t="shared" si="194"/>
        <v>161.02627987473545</v>
      </c>
      <c r="L214" s="84">
        <f t="shared" si="195"/>
        <v>231.94527356290715</v>
      </c>
      <c r="M214" s="84">
        <f t="shared" si="196"/>
        <v>138.70751908034916</v>
      </c>
      <c r="N214" s="84">
        <f t="shared" si="197"/>
        <v>116.27606530611774</v>
      </c>
      <c r="O214" s="96">
        <f t="shared" si="169"/>
        <v>8283928.9309361586</v>
      </c>
      <c r="P214" s="96">
        <f t="shared" si="170"/>
        <v>11932326.596356606</v>
      </c>
      <c r="Q214" s="96">
        <f t="shared" si="171"/>
        <v>7135749.7120466307</v>
      </c>
      <c r="R214" s="96">
        <f t="shared" si="172"/>
        <v>5981773.0504242852</v>
      </c>
      <c r="S214" s="96">
        <v>1</v>
      </c>
      <c r="T214" s="96">
        <v>1</v>
      </c>
      <c r="U214" s="96">
        <v>1</v>
      </c>
      <c r="V214" s="85">
        <f t="shared" si="173"/>
        <v>0</v>
      </c>
      <c r="W214" s="85">
        <f t="shared" si="174"/>
        <v>0</v>
      </c>
      <c r="X214" s="85">
        <f t="shared" si="175"/>
        <v>0</v>
      </c>
      <c r="Y214" s="97"/>
      <c r="Z214" s="95">
        <f t="shared" si="199"/>
        <v>33333778.289763682</v>
      </c>
      <c r="AA214" s="96"/>
      <c r="AB214" s="98">
        <f t="shared" si="176"/>
        <v>9627095.9849410318</v>
      </c>
      <c r="AC214" s="96">
        <v>11</v>
      </c>
      <c r="AD214" s="41">
        <f t="shared" si="198"/>
        <v>845972.04065796093</v>
      </c>
      <c r="AE214" s="96">
        <f t="shared" si="177"/>
        <v>9305692.4472375698</v>
      </c>
      <c r="AF214" s="95">
        <f t="shared" si="178"/>
        <v>18932788.432178602</v>
      </c>
      <c r="AG214" s="96"/>
      <c r="AH214" s="86">
        <f t="shared" si="179"/>
        <v>13.477934378917446</v>
      </c>
      <c r="AI214" s="96">
        <f t="shared" si="180"/>
        <v>0</v>
      </c>
      <c r="AJ214" s="88">
        <f t="shared" si="181"/>
        <v>120.60904549463476</v>
      </c>
      <c r="AK214" s="96">
        <f t="shared" si="182"/>
        <v>10739634.390736772</v>
      </c>
      <c r="AL214" s="95">
        <f t="shared" si="183"/>
        <v>10739634.390736772</v>
      </c>
      <c r="AM214" s="96"/>
      <c r="AN214" s="99">
        <v>0.48849218902989666</v>
      </c>
      <c r="AO214" s="96">
        <f t="shared" si="184"/>
        <v>14494746.778586598</v>
      </c>
      <c r="AP214" s="100"/>
      <c r="AQ214" s="95">
        <f t="shared" si="185"/>
        <v>47828525.068350278</v>
      </c>
      <c r="AS214" s="89">
        <v>25014600.000000004</v>
      </c>
      <c r="AT214" s="89">
        <v>31024051.249494635</v>
      </c>
      <c r="AU214" s="89">
        <v>30501303.457658403</v>
      </c>
      <c r="AV214" s="90">
        <f t="shared" si="186"/>
        <v>-1.6849759163698751E-2</v>
      </c>
      <c r="AW214" s="90">
        <f t="shared" si="187"/>
        <v>0.14488924430290764</v>
      </c>
      <c r="AX214" s="90">
        <f t="shared" si="188"/>
        <v>3.3313125940043903E-3</v>
      </c>
      <c r="AY214" s="90">
        <f t="shared" si="189"/>
        <v>4.9090242593686118E-4</v>
      </c>
      <c r="AZ214" s="91">
        <f t="shared" si="190"/>
        <v>1.635349433950773E-6</v>
      </c>
      <c r="BA214" s="90">
        <f t="shared" si="191"/>
        <v>4.3069316557418826E-4</v>
      </c>
      <c r="BB214" s="92">
        <f t="shared" si="192"/>
        <v>22235586.125657462</v>
      </c>
      <c r="BC214" s="101">
        <f t="shared" si="193"/>
        <v>47250186.125657469</v>
      </c>
      <c r="BD214" s="103"/>
      <c r="BE214" s="76"/>
      <c r="BF214" s="103"/>
      <c r="BG214" s="103"/>
      <c r="BH214" s="103"/>
      <c r="BI214" s="103"/>
      <c r="BJ214" s="103"/>
    </row>
    <row r="215" spans="3:62" s="9" customFormat="1">
      <c r="C215" s="47"/>
      <c r="D215" s="79" t="s">
        <v>373</v>
      </c>
      <c r="E215" s="80" t="s">
        <v>374</v>
      </c>
      <c r="F215" s="81" t="s">
        <v>60</v>
      </c>
      <c r="G215" s="93">
        <v>10203.941347183896</v>
      </c>
      <c r="H215" s="94">
        <v>0.60667767708071185</v>
      </c>
      <c r="I215" s="95">
        <v>6190.5034335773553</v>
      </c>
      <c r="J215" s="96"/>
      <c r="K215" s="83">
        <f t="shared" si="194"/>
        <v>161.02627987473545</v>
      </c>
      <c r="L215" s="84">
        <f t="shared" si="195"/>
        <v>231.94527356290715</v>
      </c>
      <c r="M215" s="84">
        <f t="shared" si="196"/>
        <v>138.70751908034916</v>
      </c>
      <c r="N215" s="84">
        <f t="shared" si="197"/>
        <v>116.27606530611774</v>
      </c>
      <c r="O215" s="96">
        <f t="shared" si="169"/>
        <v>11962004.861528855</v>
      </c>
      <c r="P215" s="96">
        <f t="shared" si="170"/>
        <v>17230296.148718588</v>
      </c>
      <c r="Q215" s="96">
        <f t="shared" si="171"/>
        <v>10304032.477558777</v>
      </c>
      <c r="R215" s="96">
        <f t="shared" si="172"/>
        <v>8637688.5782446396</v>
      </c>
      <c r="S215" s="96">
        <v>1</v>
      </c>
      <c r="T215" s="96">
        <v>1</v>
      </c>
      <c r="U215" s="96">
        <v>1</v>
      </c>
      <c r="V215" s="85">
        <f t="shared" si="173"/>
        <v>0</v>
      </c>
      <c r="W215" s="85">
        <f t="shared" si="174"/>
        <v>0</v>
      </c>
      <c r="X215" s="85">
        <f t="shared" si="175"/>
        <v>0</v>
      </c>
      <c r="Y215" s="97"/>
      <c r="Z215" s="95">
        <f t="shared" si="199"/>
        <v>48134022.066050857</v>
      </c>
      <c r="AA215" s="96"/>
      <c r="AB215" s="98">
        <f t="shared" si="176"/>
        <v>9627095.9849410318</v>
      </c>
      <c r="AC215" s="96">
        <v>13</v>
      </c>
      <c r="AD215" s="41">
        <f t="shared" si="198"/>
        <v>845972.04065796093</v>
      </c>
      <c r="AE215" s="96">
        <f t="shared" si="177"/>
        <v>10997636.528553491</v>
      </c>
      <c r="AF215" s="95">
        <f t="shared" si="178"/>
        <v>20624732.513494521</v>
      </c>
      <c r="AG215" s="96"/>
      <c r="AH215" s="86">
        <f t="shared" si="179"/>
        <v>13.477934378917446</v>
      </c>
      <c r="AI215" s="96">
        <f t="shared" si="180"/>
        <v>0</v>
      </c>
      <c r="AJ215" s="88">
        <f t="shared" si="181"/>
        <v>120.60904549463476</v>
      </c>
      <c r="AK215" s="96">
        <f t="shared" si="182"/>
        <v>14768251.514005046</v>
      </c>
      <c r="AL215" s="95">
        <f t="shared" si="183"/>
        <v>14768251.514005046</v>
      </c>
      <c r="AM215" s="96"/>
      <c r="AN215" s="99">
        <v>0.51567525167858053</v>
      </c>
      <c r="AO215" s="96">
        <f t="shared" si="184"/>
        <v>18251285.946036823</v>
      </c>
      <c r="AP215" s="100"/>
      <c r="AQ215" s="95">
        <f t="shared" si="185"/>
        <v>66385308.01208768</v>
      </c>
      <c r="AS215" s="89">
        <v>35831700.000000007</v>
      </c>
      <c r="AT215" s="89">
        <v>43372579.197264135</v>
      </c>
      <c r="AU215" s="89">
        <v>46164885.678353876</v>
      </c>
      <c r="AV215" s="90">
        <f t="shared" si="186"/>
        <v>6.4379535014276359E-2</v>
      </c>
      <c r="AW215" s="90">
        <f t="shared" si="187"/>
        <v>0.22611853848088276</v>
      </c>
      <c r="AX215" s="90">
        <f t="shared" si="188"/>
        <v>5.1989472276108379E-3</v>
      </c>
      <c r="AY215" s="90">
        <f t="shared" si="189"/>
        <v>7.4299953784144222E-4</v>
      </c>
      <c r="AZ215" s="91">
        <f t="shared" si="190"/>
        <v>3.8628153873768997E-6</v>
      </c>
      <c r="BA215" s="90">
        <f t="shared" si="191"/>
        <v>1.0173288672616016E-3</v>
      </c>
      <c r="BB215" s="92">
        <f t="shared" si="192"/>
        <v>52522086.381276384</v>
      </c>
      <c r="BC215" s="101">
        <f t="shared" si="193"/>
        <v>88353786.381276399</v>
      </c>
      <c r="BD215" s="103"/>
      <c r="BE215" s="76"/>
      <c r="BF215" s="103"/>
      <c r="BG215" s="103"/>
      <c r="BH215" s="103"/>
      <c r="BI215" s="103"/>
      <c r="BJ215" s="103"/>
    </row>
    <row r="216" spans="3:62" s="10" customFormat="1">
      <c r="C216" s="49"/>
      <c r="D216" s="104" t="s">
        <v>375</v>
      </c>
      <c r="E216" s="105" t="s">
        <v>376</v>
      </c>
      <c r="F216" s="52" t="s">
        <v>74</v>
      </c>
      <c r="G216" s="106">
        <v>61688.600870439768</v>
      </c>
      <c r="H216" s="107">
        <v>0</v>
      </c>
      <c r="I216" s="108">
        <v>0</v>
      </c>
      <c r="J216" s="107"/>
      <c r="K216" s="57">
        <f t="shared" si="194"/>
        <v>161.02627987473545</v>
      </c>
      <c r="L216" s="58">
        <f t="shared" si="195"/>
        <v>231.94527356290715</v>
      </c>
      <c r="M216" s="58">
        <f t="shared" si="196"/>
        <v>138.70751908034916</v>
      </c>
      <c r="N216" s="58">
        <f t="shared" si="197"/>
        <v>116.27606530611774</v>
      </c>
      <c r="O216" s="107">
        <f t="shared" si="169"/>
        <v>0</v>
      </c>
      <c r="P216" s="107">
        <f t="shared" si="170"/>
        <v>0</v>
      </c>
      <c r="Q216" s="107">
        <f t="shared" si="171"/>
        <v>0</v>
      </c>
      <c r="R216" s="107">
        <f t="shared" si="172"/>
        <v>0</v>
      </c>
      <c r="S216" s="107">
        <v>0</v>
      </c>
      <c r="T216" s="107">
        <v>0</v>
      </c>
      <c r="U216" s="107">
        <v>0</v>
      </c>
      <c r="V216" s="85">
        <f t="shared" si="173"/>
        <v>0</v>
      </c>
      <c r="W216" s="85">
        <f t="shared" si="174"/>
        <v>0</v>
      </c>
      <c r="X216" s="85">
        <f t="shared" si="175"/>
        <v>0</v>
      </c>
      <c r="Y216" s="109"/>
      <c r="Z216" s="108">
        <f t="shared" si="199"/>
        <v>0</v>
      </c>
      <c r="AA216" s="107"/>
      <c r="AB216" s="110">
        <f t="shared" si="176"/>
        <v>9627095.9849410318</v>
      </c>
      <c r="AC216" s="107">
        <v>21</v>
      </c>
      <c r="AD216" s="62">
        <f t="shared" si="198"/>
        <v>845972.04065796093</v>
      </c>
      <c r="AE216" s="107">
        <f t="shared" si="177"/>
        <v>17765412.85381718</v>
      </c>
      <c r="AF216" s="108">
        <f t="shared" si="178"/>
        <v>27392508.838758212</v>
      </c>
      <c r="AG216" s="107"/>
      <c r="AH216" s="64">
        <f t="shared" si="179"/>
        <v>13.477934378917446</v>
      </c>
      <c r="AI216" s="107">
        <f t="shared" si="180"/>
        <v>9977218.9735082015</v>
      </c>
      <c r="AJ216" s="66">
        <f t="shared" si="181"/>
        <v>120.60904549463476</v>
      </c>
      <c r="AK216" s="107">
        <f t="shared" si="182"/>
        <v>0</v>
      </c>
      <c r="AL216" s="108">
        <f t="shared" si="183"/>
        <v>9977218.9735082015</v>
      </c>
      <c r="AM216" s="107"/>
      <c r="AN216" s="111">
        <v>0.67558497444456833</v>
      </c>
      <c r="AO216" s="107">
        <f t="shared" si="184"/>
        <v>25246426.609050475</v>
      </c>
      <c r="AP216" s="112"/>
      <c r="AQ216" s="108">
        <f t="shared" si="185"/>
        <v>25246426.609050475</v>
      </c>
      <c r="AS216" s="71">
        <v>14702400</v>
      </c>
      <c r="AT216" s="71">
        <v>18303482.661309671</v>
      </c>
      <c r="AU216" s="71">
        <v>18637254.800927185</v>
      </c>
      <c r="AV216" s="72">
        <f t="shared" si="186"/>
        <v>1.8235444357430908E-2</v>
      </c>
      <c r="AW216" s="72">
        <f t="shared" si="187"/>
        <v>0.17997444782403729</v>
      </c>
      <c r="AX216" s="72">
        <f t="shared" si="188"/>
        <v>4.1379962157975696E-3</v>
      </c>
      <c r="AY216" s="72">
        <f t="shared" si="189"/>
        <v>2.9995680700266525E-4</v>
      </c>
      <c r="AZ216" s="73">
        <f t="shared" si="190"/>
        <v>1.2412201322797507E-6</v>
      </c>
      <c r="BA216" s="72">
        <f t="shared" si="191"/>
        <v>3.2689345582521571E-4</v>
      </c>
      <c r="BB216" s="74">
        <f t="shared" si="192"/>
        <v>16876672.703234095</v>
      </c>
      <c r="BC216" s="113">
        <f t="shared" si="193"/>
        <v>31579072.703234095</v>
      </c>
      <c r="BD216" s="102"/>
      <c r="BE216" s="76"/>
      <c r="BF216" s="102"/>
      <c r="BG216" s="102"/>
      <c r="BH216" s="102"/>
      <c r="BI216" s="102"/>
      <c r="BJ216" s="102"/>
    </row>
    <row r="217" spans="3:62" s="9" customFormat="1">
      <c r="C217" s="47"/>
      <c r="D217" s="79" t="s">
        <v>377</v>
      </c>
      <c r="E217" s="80" t="s">
        <v>378</v>
      </c>
      <c r="F217" s="81" t="s">
        <v>60</v>
      </c>
      <c r="G217" s="93">
        <v>26691.162287511976</v>
      </c>
      <c r="H217" s="94">
        <v>0.59152933314043077</v>
      </c>
      <c r="I217" s="95">
        <v>15788.605428674973</v>
      </c>
      <c r="J217" s="96"/>
      <c r="K217" s="83">
        <f t="shared" si="194"/>
        <v>161.02627987473545</v>
      </c>
      <c r="L217" s="84">
        <f t="shared" si="195"/>
        <v>231.94527356290715</v>
      </c>
      <c r="M217" s="84">
        <f t="shared" si="196"/>
        <v>138.70751908034916</v>
      </c>
      <c r="N217" s="84">
        <f t="shared" si="197"/>
        <v>116.27606530611774</v>
      </c>
      <c r="O217" s="96">
        <f t="shared" si="169"/>
        <v>30508564.759075005</v>
      </c>
      <c r="P217" s="96">
        <f t="shared" si="170"/>
        <v>43945108.86396981</v>
      </c>
      <c r="Q217" s="96">
        <f t="shared" si="171"/>
        <v>26279979.465000458</v>
      </c>
      <c r="R217" s="96">
        <f t="shared" si="172"/>
        <v>22030042.991005637</v>
      </c>
      <c r="S217" s="96">
        <v>1</v>
      </c>
      <c r="T217" s="96">
        <v>1</v>
      </c>
      <c r="U217" s="96">
        <v>1</v>
      </c>
      <c r="V217" s="85">
        <f t="shared" si="173"/>
        <v>0</v>
      </c>
      <c r="W217" s="85">
        <f t="shared" si="174"/>
        <v>0</v>
      </c>
      <c r="X217" s="85">
        <f t="shared" si="175"/>
        <v>0</v>
      </c>
      <c r="Y217" s="97"/>
      <c r="Z217" s="95">
        <f t="shared" si="199"/>
        <v>122763696.0790509</v>
      </c>
      <c r="AA217" s="96"/>
      <c r="AB217" s="98">
        <f t="shared" si="176"/>
        <v>9627095.9849410318</v>
      </c>
      <c r="AC217" s="96">
        <v>19</v>
      </c>
      <c r="AD217" s="41">
        <f t="shared" si="198"/>
        <v>845972.04065796093</v>
      </c>
      <c r="AE217" s="96">
        <f t="shared" si="177"/>
        <v>16073468.772501258</v>
      </c>
      <c r="AF217" s="95">
        <f t="shared" si="178"/>
        <v>25700564.757442288</v>
      </c>
      <c r="AG217" s="96"/>
      <c r="AH217" s="86">
        <f t="shared" si="179"/>
        <v>13.477934378917446</v>
      </c>
      <c r="AI217" s="96">
        <f t="shared" si="180"/>
        <v>0</v>
      </c>
      <c r="AJ217" s="88">
        <f t="shared" si="181"/>
        <v>120.60904549463476</v>
      </c>
      <c r="AK217" s="96">
        <f t="shared" si="182"/>
        <v>38630347.279670537</v>
      </c>
      <c r="AL217" s="95">
        <f t="shared" si="183"/>
        <v>38630347.279670537</v>
      </c>
      <c r="AM217" s="96"/>
      <c r="AN217" s="99">
        <v>0.2002449551525316</v>
      </c>
      <c r="AO217" s="96">
        <f t="shared" si="184"/>
        <v>12881940.595793113</v>
      </c>
      <c r="AP217" s="100"/>
      <c r="AQ217" s="95">
        <f t="shared" si="185"/>
        <v>135645636.67484403</v>
      </c>
      <c r="AS217" s="89">
        <v>52487100</v>
      </c>
      <c r="AT217" s="89">
        <v>64361531.66242031</v>
      </c>
      <c r="AU217" s="89">
        <v>79753648.046192303</v>
      </c>
      <c r="AV217" s="90">
        <f t="shared" si="186"/>
        <v>0.23915087143209193</v>
      </c>
      <c r="AW217" s="90">
        <f t="shared" si="187"/>
        <v>0.40088987489869832</v>
      </c>
      <c r="AX217" s="90">
        <f t="shared" si="188"/>
        <v>9.2173128204525914E-3</v>
      </c>
      <c r="AY217" s="90">
        <f t="shared" si="189"/>
        <v>1.2835929899697497E-3</v>
      </c>
      <c r="AZ217" s="91">
        <f t="shared" si="190"/>
        <v>1.1831278122691248E-5</v>
      </c>
      <c r="BA217" s="90">
        <f t="shared" si="191"/>
        <v>3.1159399463270435E-3</v>
      </c>
      <c r="BB217" s="92">
        <f t="shared" si="192"/>
        <v>160868006.68536946</v>
      </c>
      <c r="BC217" s="101">
        <f t="shared" si="193"/>
        <v>213355106.68536946</v>
      </c>
      <c r="BD217" s="103"/>
      <c r="BE217" s="76"/>
      <c r="BF217" s="103"/>
      <c r="BG217" s="103"/>
      <c r="BH217" s="103"/>
      <c r="BI217" s="103"/>
      <c r="BJ217" s="103"/>
    </row>
    <row r="218" spans="3:62" s="9" customFormat="1">
      <c r="C218" s="49"/>
      <c r="D218" s="79" t="s">
        <v>379</v>
      </c>
      <c r="E218" s="80" t="s">
        <v>380</v>
      </c>
      <c r="F218" s="81" t="s">
        <v>60</v>
      </c>
      <c r="G218" s="93">
        <v>4366.1654401552451</v>
      </c>
      <c r="H218" s="94">
        <v>0.59146655582419216</v>
      </c>
      <c r="I218" s="95">
        <v>2582.4408350472409</v>
      </c>
      <c r="J218" s="96"/>
      <c r="K218" s="83">
        <f t="shared" si="194"/>
        <v>161.02627987473545</v>
      </c>
      <c r="L218" s="84">
        <f t="shared" si="195"/>
        <v>231.94527356290715</v>
      </c>
      <c r="M218" s="84">
        <f t="shared" si="196"/>
        <v>138.70751908034916</v>
      </c>
      <c r="N218" s="84">
        <f t="shared" si="197"/>
        <v>116.27606530611774</v>
      </c>
      <c r="O218" s="96">
        <f t="shared" si="169"/>
        <v>4990090.0879711509</v>
      </c>
      <c r="P218" s="96">
        <f t="shared" si="170"/>
        <v>7187819.3513406552</v>
      </c>
      <c r="Q218" s="96">
        <f t="shared" si="171"/>
        <v>4298447.5368142556</v>
      </c>
      <c r="R218" s="96">
        <f t="shared" si="172"/>
        <v>3603312.7102216585</v>
      </c>
      <c r="S218" s="96">
        <v>1</v>
      </c>
      <c r="T218" s="96">
        <v>1</v>
      </c>
      <c r="U218" s="96">
        <v>1</v>
      </c>
      <c r="V218" s="85">
        <f t="shared" si="173"/>
        <v>0</v>
      </c>
      <c r="W218" s="85">
        <f t="shared" si="174"/>
        <v>0</v>
      </c>
      <c r="X218" s="85">
        <f t="shared" si="175"/>
        <v>0</v>
      </c>
      <c r="Y218" s="97"/>
      <c r="Z218" s="95">
        <f t="shared" si="199"/>
        <v>20079669.686347719</v>
      </c>
      <c r="AA218" s="96"/>
      <c r="AB218" s="98">
        <f t="shared" si="176"/>
        <v>9627095.9849410318</v>
      </c>
      <c r="AC218" s="96">
        <v>11</v>
      </c>
      <c r="AD218" s="41">
        <f t="shared" si="198"/>
        <v>845972.04065796093</v>
      </c>
      <c r="AE218" s="96">
        <f t="shared" si="177"/>
        <v>9305692.4472375698</v>
      </c>
      <c r="AF218" s="95">
        <f t="shared" si="178"/>
        <v>18932788.432178602</v>
      </c>
      <c r="AG218" s="96"/>
      <c r="AH218" s="86">
        <f t="shared" si="179"/>
        <v>13.477934378917446</v>
      </c>
      <c r="AI218" s="96">
        <f t="shared" si="180"/>
        <v>0</v>
      </c>
      <c r="AJ218" s="88">
        <f t="shared" si="181"/>
        <v>120.60904549463476</v>
      </c>
      <c r="AK218" s="96">
        <f t="shared" si="182"/>
        <v>6319188.554505432</v>
      </c>
      <c r="AL218" s="95">
        <f t="shared" si="183"/>
        <v>6319188.554505432</v>
      </c>
      <c r="AM218" s="96"/>
      <c r="AN218" s="99">
        <v>0.58348680297485633</v>
      </c>
      <c r="AO218" s="96">
        <f t="shared" si="184"/>
        <v>14734195.320754912</v>
      </c>
      <c r="AP218" s="100"/>
      <c r="AQ218" s="95">
        <f t="shared" si="185"/>
        <v>34813865.007102631</v>
      </c>
      <c r="AS218" s="89">
        <v>18738900</v>
      </c>
      <c r="AT218" s="89">
        <v>22804826.894585982</v>
      </c>
      <c r="AU218" s="89">
        <v>23301351.201695867</v>
      </c>
      <c r="AV218" s="90">
        <f t="shared" si="186"/>
        <v>2.1772772466330938E-2</v>
      </c>
      <c r="AW218" s="90">
        <f t="shared" si="187"/>
        <v>0.18351177593293733</v>
      </c>
      <c r="AX218" s="90">
        <f t="shared" si="188"/>
        <v>4.2193269297163254E-3</v>
      </c>
      <c r="AY218" s="90">
        <f t="shared" si="189"/>
        <v>3.7502298380127816E-4</v>
      </c>
      <c r="AZ218" s="91">
        <f t="shared" si="190"/>
        <v>1.5823445748153022E-6</v>
      </c>
      <c r="BA218" s="90">
        <f t="shared" si="191"/>
        <v>4.1673356152998188E-4</v>
      </c>
      <c r="BB218" s="92">
        <f t="shared" si="192"/>
        <v>21514887.48723999</v>
      </c>
      <c r="BC218" s="101">
        <f t="shared" si="193"/>
        <v>40253787.487239987</v>
      </c>
      <c r="BD218" s="102"/>
      <c r="BE218" s="76"/>
      <c r="BF218" s="102"/>
      <c r="BG218" s="102"/>
      <c r="BH218" s="102"/>
      <c r="BI218" s="102"/>
      <c r="BJ218" s="102"/>
    </row>
    <row r="219" spans="3:62" s="9" customFormat="1">
      <c r="C219" s="47"/>
      <c r="D219" s="79" t="s">
        <v>381</v>
      </c>
      <c r="E219" s="80" t="s">
        <v>382</v>
      </c>
      <c r="F219" s="81" t="s">
        <v>60</v>
      </c>
      <c r="G219" s="93">
        <v>14078.189915235089</v>
      </c>
      <c r="H219" s="94">
        <v>0.47936488975571989</v>
      </c>
      <c r="I219" s="95">
        <v>6748.5899566767557</v>
      </c>
      <c r="J219" s="96"/>
      <c r="K219" s="83">
        <f t="shared" si="194"/>
        <v>161.02627987473545</v>
      </c>
      <c r="L219" s="84">
        <f t="shared" si="195"/>
        <v>231.94527356290715</v>
      </c>
      <c r="M219" s="84">
        <f t="shared" si="196"/>
        <v>138.70751908034916</v>
      </c>
      <c r="N219" s="84">
        <f t="shared" si="197"/>
        <v>116.27606530611774</v>
      </c>
      <c r="O219" s="96">
        <f t="shared" si="169"/>
        <v>13040404.021483921</v>
      </c>
      <c r="P219" s="96">
        <f t="shared" si="170"/>
        <v>18783642.523983333</v>
      </c>
      <c r="Q219" s="96">
        <f t="shared" si="171"/>
        <v>11232962.042174324</v>
      </c>
      <c r="R219" s="96">
        <f t="shared" si="172"/>
        <v>9416393.8383210823</v>
      </c>
      <c r="S219" s="96">
        <v>1</v>
      </c>
      <c r="T219" s="96">
        <v>1</v>
      </c>
      <c r="U219" s="96">
        <v>1</v>
      </c>
      <c r="V219" s="85">
        <f t="shared" si="173"/>
        <v>0</v>
      </c>
      <c r="W219" s="85">
        <f t="shared" si="174"/>
        <v>0</v>
      </c>
      <c r="X219" s="85">
        <f t="shared" si="175"/>
        <v>0</v>
      </c>
      <c r="Y219" s="97"/>
      <c r="Z219" s="95">
        <f t="shared" si="199"/>
        <v>52473402.425962664</v>
      </c>
      <c r="AA219" s="96"/>
      <c r="AB219" s="98">
        <f t="shared" si="176"/>
        <v>9627095.9849410318</v>
      </c>
      <c r="AC219" s="96">
        <v>13</v>
      </c>
      <c r="AD219" s="41">
        <f t="shared" si="198"/>
        <v>845972.04065796093</v>
      </c>
      <c r="AE219" s="96">
        <f t="shared" si="177"/>
        <v>10997636.528553491</v>
      </c>
      <c r="AF219" s="95">
        <f t="shared" si="178"/>
        <v>20624732.513494521</v>
      </c>
      <c r="AG219" s="96"/>
      <c r="AH219" s="86">
        <f t="shared" si="179"/>
        <v>13.477934378917446</v>
      </c>
      <c r="AI219" s="96">
        <f t="shared" si="180"/>
        <v>0</v>
      </c>
      <c r="AJ219" s="88">
        <f t="shared" si="181"/>
        <v>120.60904549463476</v>
      </c>
      <c r="AK219" s="96">
        <f t="shared" si="182"/>
        <v>20375484.575624365</v>
      </c>
      <c r="AL219" s="95">
        <f t="shared" si="183"/>
        <v>20375484.575624365</v>
      </c>
      <c r="AM219" s="96"/>
      <c r="AN219" s="99">
        <v>0.20679775898157204</v>
      </c>
      <c r="AO219" s="96">
        <f t="shared" si="184"/>
        <v>8478753.0117877387</v>
      </c>
      <c r="AP219" s="100"/>
      <c r="AQ219" s="95">
        <f t="shared" si="185"/>
        <v>60952155.437750399</v>
      </c>
      <c r="AS219" s="89">
        <v>29455200</v>
      </c>
      <c r="AT219" s="89">
        <v>36865901.062785842</v>
      </c>
      <c r="AU219" s="89">
        <v>35807666.671950147</v>
      </c>
      <c r="AV219" s="90">
        <f t="shared" si="186"/>
        <v>-2.8704964759532926E-2</v>
      </c>
      <c r="AW219" s="90">
        <f t="shared" si="187"/>
        <v>0.13303403870707345</v>
      </c>
      <c r="AX219" s="90">
        <f t="shared" si="188"/>
        <v>3.0587361450352154E-3</v>
      </c>
      <c r="AY219" s="90">
        <f t="shared" si="189"/>
        <v>5.7630554906614134E-4</v>
      </c>
      <c r="AZ219" s="91">
        <f t="shared" si="190"/>
        <v>1.7627666135129725E-6</v>
      </c>
      <c r="BA219" s="90">
        <f t="shared" si="191"/>
        <v>4.6425034135257932E-4</v>
      </c>
      <c r="BB219" s="92">
        <f t="shared" si="192"/>
        <v>23968057.248479843</v>
      </c>
      <c r="BC219" s="101">
        <f t="shared" si="193"/>
        <v>53423257.248479843</v>
      </c>
      <c r="BD219" s="103"/>
      <c r="BE219" s="76"/>
      <c r="BF219" s="103"/>
      <c r="BG219" s="103"/>
      <c r="BH219" s="103"/>
      <c r="BI219" s="103"/>
      <c r="BJ219" s="103"/>
    </row>
    <row r="220" spans="3:62" s="9" customFormat="1">
      <c r="C220" s="47"/>
      <c r="D220" s="79" t="s">
        <v>383</v>
      </c>
      <c r="E220" s="80" t="s">
        <v>384</v>
      </c>
      <c r="F220" s="81" t="s">
        <v>60</v>
      </c>
      <c r="G220" s="93">
        <v>7327.0190134828663</v>
      </c>
      <c r="H220" s="94">
        <v>0.4826688095652939</v>
      </c>
      <c r="I220" s="95">
        <v>3536.5235449000493</v>
      </c>
      <c r="J220" s="96"/>
      <c r="K220" s="83">
        <f t="shared" si="194"/>
        <v>161.02627987473545</v>
      </c>
      <c r="L220" s="84">
        <f t="shared" si="195"/>
        <v>231.94527356290715</v>
      </c>
      <c r="M220" s="84">
        <f t="shared" si="196"/>
        <v>138.70751908034916</v>
      </c>
      <c r="N220" s="84">
        <f t="shared" si="197"/>
        <v>116.27606530611774</v>
      </c>
      <c r="O220" s="96">
        <f t="shared" si="169"/>
        <v>6833678.7614960019</v>
      </c>
      <c r="P220" s="96">
        <f t="shared" si="170"/>
        <v>9843359.0530020483</v>
      </c>
      <c r="Q220" s="96">
        <f t="shared" si="171"/>
        <v>5886508.8849879317</v>
      </c>
      <c r="R220" s="96">
        <f t="shared" si="172"/>
        <v>4934556.5119610541</v>
      </c>
      <c r="S220" s="96">
        <v>1</v>
      </c>
      <c r="T220" s="96">
        <v>1</v>
      </c>
      <c r="U220" s="96">
        <v>1</v>
      </c>
      <c r="V220" s="85">
        <f t="shared" si="173"/>
        <v>0</v>
      </c>
      <c r="W220" s="85">
        <f t="shared" si="174"/>
        <v>0</v>
      </c>
      <c r="X220" s="85">
        <f t="shared" si="175"/>
        <v>0</v>
      </c>
      <c r="Y220" s="97"/>
      <c r="Z220" s="95">
        <f t="shared" si="199"/>
        <v>27498103.211447034</v>
      </c>
      <c r="AA220" s="96"/>
      <c r="AB220" s="98">
        <f t="shared" si="176"/>
        <v>9627095.9849410318</v>
      </c>
      <c r="AC220" s="96">
        <v>11</v>
      </c>
      <c r="AD220" s="41">
        <f t="shared" si="198"/>
        <v>845972.04065796093</v>
      </c>
      <c r="AE220" s="96">
        <f t="shared" si="177"/>
        <v>9305692.4472375698</v>
      </c>
      <c r="AF220" s="95">
        <f t="shared" si="178"/>
        <v>18932788.432178602</v>
      </c>
      <c r="AG220" s="96"/>
      <c r="AH220" s="86">
        <f t="shared" si="179"/>
        <v>13.477934378917446</v>
      </c>
      <c r="AI220" s="96">
        <f t="shared" si="180"/>
        <v>0</v>
      </c>
      <c r="AJ220" s="88">
        <f t="shared" si="181"/>
        <v>120.60904549463476</v>
      </c>
      <c r="AK220" s="96">
        <f t="shared" si="182"/>
        <v>10604457.234446507</v>
      </c>
      <c r="AL220" s="95">
        <f t="shared" si="183"/>
        <v>10604457.234446507</v>
      </c>
      <c r="AM220" s="96"/>
      <c r="AN220" s="99">
        <v>0.2549722122192819</v>
      </c>
      <c r="AO220" s="96">
        <f t="shared" si="184"/>
        <v>7531176.8704838017</v>
      </c>
      <c r="AP220" s="100"/>
      <c r="AQ220" s="95">
        <f t="shared" si="185"/>
        <v>35029280.081930839</v>
      </c>
      <c r="AS220" s="89">
        <v>17666100.000000004</v>
      </c>
      <c r="AT220" s="89">
        <v>22104079.756844625</v>
      </c>
      <c r="AU220" s="89">
        <v>20605184.685254179</v>
      </c>
      <c r="AV220" s="90">
        <f t="shared" si="186"/>
        <v>-6.7810788238144432E-2</v>
      </c>
      <c r="AW220" s="90">
        <f t="shared" si="187"/>
        <v>9.3928215228461953E-2</v>
      </c>
      <c r="AX220" s="90">
        <f t="shared" si="188"/>
        <v>2.1596098994675402E-3</v>
      </c>
      <c r="AY220" s="90">
        <f t="shared" si="189"/>
        <v>3.316296027450126E-4</v>
      </c>
      <c r="AZ220" s="91">
        <f t="shared" si="190"/>
        <v>7.1619057304461695E-7</v>
      </c>
      <c r="BA220" s="90">
        <f t="shared" si="191"/>
        <v>1.8861925081894342E-4</v>
      </c>
      <c r="BB220" s="92">
        <f t="shared" si="192"/>
        <v>9737929.3004340995</v>
      </c>
      <c r="BC220" s="101">
        <f t="shared" si="193"/>
        <v>27404029.300434105</v>
      </c>
      <c r="BD220" s="103"/>
      <c r="BE220" s="76"/>
      <c r="BF220" s="103"/>
      <c r="BG220" s="103"/>
      <c r="BH220" s="103"/>
      <c r="BI220" s="103"/>
      <c r="BJ220" s="103"/>
    </row>
    <row r="221" spans="3:62" s="9" customFormat="1">
      <c r="C221" s="47"/>
      <c r="D221" s="79" t="s">
        <v>385</v>
      </c>
      <c r="E221" s="80" t="s">
        <v>544</v>
      </c>
      <c r="F221" s="81" t="s">
        <v>60</v>
      </c>
      <c r="G221" s="93">
        <v>31969.718920778087</v>
      </c>
      <c r="H221" s="94">
        <v>0.49854807966826659</v>
      </c>
      <c r="I221" s="95">
        <v>15938.441975488164</v>
      </c>
      <c r="J221" s="96"/>
      <c r="K221" s="83">
        <f t="shared" si="194"/>
        <v>161.02627987473545</v>
      </c>
      <c r="L221" s="84">
        <f t="shared" si="195"/>
        <v>231.94527356290715</v>
      </c>
      <c r="M221" s="84">
        <f t="shared" si="196"/>
        <v>138.70751908034916</v>
      </c>
      <c r="N221" s="84">
        <f t="shared" si="197"/>
        <v>116.27606530611774</v>
      </c>
      <c r="O221" s="96">
        <f t="shared" si="169"/>
        <v>30798096.219746262</v>
      </c>
      <c r="P221" s="96">
        <f t="shared" si="170"/>
        <v>44362155.410053492</v>
      </c>
      <c r="Q221" s="96">
        <f t="shared" si="171"/>
        <v>26529380.933112748</v>
      </c>
      <c r="R221" s="96">
        <f t="shared" si="172"/>
        <v>22239111.840235561</v>
      </c>
      <c r="S221" s="96">
        <v>1</v>
      </c>
      <c r="T221" s="96">
        <v>1</v>
      </c>
      <c r="U221" s="96">
        <v>1</v>
      </c>
      <c r="V221" s="85">
        <f t="shared" si="173"/>
        <v>0</v>
      </c>
      <c r="W221" s="85">
        <f t="shared" si="174"/>
        <v>0</v>
      </c>
      <c r="X221" s="85">
        <f t="shared" si="175"/>
        <v>0</v>
      </c>
      <c r="Y221" s="97"/>
      <c r="Z221" s="95">
        <f t="shared" si="199"/>
        <v>123928744.40314806</v>
      </c>
      <c r="AA221" s="96"/>
      <c r="AB221" s="98">
        <f t="shared" si="176"/>
        <v>9627095.9849410318</v>
      </c>
      <c r="AC221" s="96">
        <v>33</v>
      </c>
      <c r="AD221" s="41">
        <f t="shared" si="198"/>
        <v>845972.04065796093</v>
      </c>
      <c r="AE221" s="96">
        <f t="shared" si="177"/>
        <v>27917077.34171271</v>
      </c>
      <c r="AF221" s="95">
        <f t="shared" si="178"/>
        <v>37544173.326653741</v>
      </c>
      <c r="AG221" s="96"/>
      <c r="AH221" s="86">
        <f t="shared" si="179"/>
        <v>13.477934378917446</v>
      </c>
      <c r="AI221" s="96">
        <f t="shared" si="180"/>
        <v>0</v>
      </c>
      <c r="AJ221" s="88">
        <f t="shared" si="181"/>
        <v>120.60904549463476</v>
      </c>
      <c r="AK221" s="96">
        <f t="shared" si="182"/>
        <v>46270047.405201718</v>
      </c>
      <c r="AL221" s="95">
        <f t="shared" si="183"/>
        <v>46270047.405201718</v>
      </c>
      <c r="AM221" s="96"/>
      <c r="AN221" s="99">
        <v>8.5606959156368512E-2</v>
      </c>
      <c r="AO221" s="96">
        <f t="shared" si="184"/>
        <v>7175080.5709148049</v>
      </c>
      <c r="AP221" s="100"/>
      <c r="AQ221" s="95">
        <f t="shared" si="185"/>
        <v>131103824.97406286</v>
      </c>
      <c r="AS221" s="89">
        <v>63596700.000000007</v>
      </c>
      <c r="AT221" s="89">
        <v>78280769.484672785</v>
      </c>
      <c r="AU221" s="89">
        <v>77996012.364512444</v>
      </c>
      <c r="AV221" s="90">
        <f t="shared" si="186"/>
        <v>-3.6376382352257806E-3</v>
      </c>
      <c r="AW221" s="90">
        <f t="shared" si="187"/>
        <v>0.1581013652313806</v>
      </c>
      <c r="AX221" s="90">
        <f t="shared" si="188"/>
        <v>3.6350874190736356E-3</v>
      </c>
      <c r="AY221" s="90">
        <f t="shared" si="189"/>
        <v>1.2553047687385618E-3</v>
      </c>
      <c r="AZ221" s="91">
        <f t="shared" si="190"/>
        <v>4.5631425719446856E-6</v>
      </c>
      <c r="BA221" s="90">
        <f t="shared" si="191"/>
        <v>1.2017702629640921E-3</v>
      </c>
      <c r="BB221" s="92">
        <f t="shared" si="192"/>
        <v>62044323.711909756</v>
      </c>
      <c r="BC221" s="101">
        <f t="shared" si="193"/>
        <v>125641023.71190977</v>
      </c>
      <c r="BD221" s="103"/>
      <c r="BE221" s="76"/>
      <c r="BF221" s="103"/>
      <c r="BG221" s="103"/>
      <c r="BH221" s="103"/>
      <c r="BI221" s="103"/>
      <c r="BJ221" s="103"/>
    </row>
    <row r="222" spans="3:62" s="10" customFormat="1">
      <c r="C222" s="49"/>
      <c r="D222" s="104" t="s">
        <v>386</v>
      </c>
      <c r="E222" s="105" t="s">
        <v>609</v>
      </c>
      <c r="F222" s="52" t="s">
        <v>74</v>
      </c>
      <c r="G222" s="106">
        <v>84432.255577163261</v>
      </c>
      <c r="H222" s="107">
        <v>0</v>
      </c>
      <c r="I222" s="108">
        <v>0</v>
      </c>
      <c r="J222" s="107"/>
      <c r="K222" s="57">
        <f t="shared" si="194"/>
        <v>161.02627987473545</v>
      </c>
      <c r="L222" s="58">
        <f t="shared" si="195"/>
        <v>231.94527356290715</v>
      </c>
      <c r="M222" s="58">
        <f t="shared" si="196"/>
        <v>138.70751908034916</v>
      </c>
      <c r="N222" s="58">
        <f t="shared" si="197"/>
        <v>116.27606530611774</v>
      </c>
      <c r="O222" s="107">
        <f t="shared" si="169"/>
        <v>0</v>
      </c>
      <c r="P222" s="107">
        <f t="shared" si="170"/>
        <v>0</v>
      </c>
      <c r="Q222" s="107">
        <f t="shared" si="171"/>
        <v>0</v>
      </c>
      <c r="R222" s="107">
        <f t="shared" si="172"/>
        <v>0</v>
      </c>
      <c r="S222" s="107">
        <v>0</v>
      </c>
      <c r="T222" s="107">
        <v>0</v>
      </c>
      <c r="U222" s="107">
        <v>0</v>
      </c>
      <c r="V222" s="85">
        <f t="shared" si="173"/>
        <v>0</v>
      </c>
      <c r="W222" s="85">
        <f t="shared" si="174"/>
        <v>0</v>
      </c>
      <c r="X222" s="85">
        <f t="shared" si="175"/>
        <v>0</v>
      </c>
      <c r="Y222" s="109"/>
      <c r="Z222" s="108">
        <f t="shared" si="199"/>
        <v>0</v>
      </c>
      <c r="AA222" s="107"/>
      <c r="AB222" s="110">
        <f t="shared" si="176"/>
        <v>9627095.9849410318</v>
      </c>
      <c r="AC222" s="107">
        <v>23</v>
      </c>
      <c r="AD222" s="62">
        <f t="shared" si="198"/>
        <v>845972.04065796093</v>
      </c>
      <c r="AE222" s="107">
        <f t="shared" si="177"/>
        <v>19457356.9351331</v>
      </c>
      <c r="AF222" s="108">
        <f t="shared" si="178"/>
        <v>29084452.920074131</v>
      </c>
      <c r="AG222" s="107"/>
      <c r="AH222" s="64">
        <f t="shared" si="179"/>
        <v>13.477934378917446</v>
      </c>
      <c r="AI222" s="107">
        <f t="shared" si="180"/>
        <v>13655668.801595915</v>
      </c>
      <c r="AJ222" s="66">
        <f t="shared" si="181"/>
        <v>120.60904549463476</v>
      </c>
      <c r="AK222" s="107">
        <f t="shared" si="182"/>
        <v>0</v>
      </c>
      <c r="AL222" s="108">
        <f t="shared" si="183"/>
        <v>13655668.801595915</v>
      </c>
      <c r="AM222" s="107"/>
      <c r="AN222" s="111">
        <v>0.48974879918671022</v>
      </c>
      <c r="AO222" s="107">
        <f t="shared" si="184"/>
        <v>20931923.290281735</v>
      </c>
      <c r="AP222" s="112"/>
      <c r="AQ222" s="108">
        <f t="shared" si="185"/>
        <v>20931923.290281735</v>
      </c>
      <c r="AS222" s="71">
        <v>12269700</v>
      </c>
      <c r="AT222" s="71">
        <v>15324329.124524187</v>
      </c>
      <c r="AU222" s="71">
        <v>15722061.275002208</v>
      </c>
      <c r="AV222" s="72">
        <f t="shared" si="186"/>
        <v>2.5954294458575177E-2</v>
      </c>
      <c r="AW222" s="72">
        <f t="shared" si="187"/>
        <v>0.18769329792518155</v>
      </c>
      <c r="AX222" s="72">
        <f t="shared" si="188"/>
        <v>4.3154690342727363E-3</v>
      </c>
      <c r="AY222" s="72">
        <f t="shared" si="189"/>
        <v>2.5303830150539668E-4</v>
      </c>
      <c r="AZ222" s="73">
        <f t="shared" si="190"/>
        <v>1.0919789546315077E-6</v>
      </c>
      <c r="BA222" s="72">
        <f t="shared" si="191"/>
        <v>2.8758861130641643E-4</v>
      </c>
      <c r="BB222" s="74">
        <f t="shared" si="192"/>
        <v>14847464.149882225</v>
      </c>
      <c r="BC222" s="113">
        <f t="shared" si="193"/>
        <v>27117164.149882227</v>
      </c>
      <c r="BD222" s="102"/>
      <c r="BE222" s="76"/>
      <c r="BF222" s="102"/>
      <c r="BG222" s="102"/>
      <c r="BH222" s="102"/>
      <c r="BI222" s="102"/>
      <c r="BJ222" s="102"/>
    </row>
    <row r="223" spans="3:62" s="9" customFormat="1">
      <c r="C223" s="47"/>
      <c r="D223" s="79" t="s">
        <v>387</v>
      </c>
      <c r="E223" s="80" t="s">
        <v>388</v>
      </c>
      <c r="F223" s="81" t="s">
        <v>60</v>
      </c>
      <c r="G223" s="93">
        <v>79575.944290177533</v>
      </c>
      <c r="H223" s="94">
        <v>0.50150788172514182</v>
      </c>
      <c r="I223" s="95">
        <v>39907.963257244832</v>
      </c>
      <c r="J223" s="96"/>
      <c r="K223" s="83">
        <f t="shared" si="194"/>
        <v>161.02627987473545</v>
      </c>
      <c r="L223" s="84">
        <f t="shared" si="195"/>
        <v>231.94527356290715</v>
      </c>
      <c r="M223" s="84">
        <f t="shared" si="196"/>
        <v>138.70751908034916</v>
      </c>
      <c r="N223" s="84">
        <f t="shared" si="197"/>
        <v>116.27606530611774</v>
      </c>
      <c r="O223" s="96">
        <f t="shared" si="169"/>
        <v>77114770.328301191</v>
      </c>
      <c r="P223" s="96">
        <f t="shared" si="170"/>
        <v>111077561.4604812</v>
      </c>
      <c r="Q223" s="96">
        <f t="shared" si="171"/>
        <v>66426414.899545923</v>
      </c>
      <c r="R223" s="96">
        <f t="shared" si="172"/>
        <v>55684091.303202569</v>
      </c>
      <c r="S223" s="96">
        <v>1</v>
      </c>
      <c r="T223" s="96">
        <v>1</v>
      </c>
      <c r="U223" s="96">
        <v>1</v>
      </c>
      <c r="V223" s="85">
        <f t="shared" si="173"/>
        <v>0</v>
      </c>
      <c r="W223" s="85">
        <f t="shared" si="174"/>
        <v>0</v>
      </c>
      <c r="X223" s="85">
        <f t="shared" si="175"/>
        <v>0</v>
      </c>
      <c r="Y223" s="97"/>
      <c r="Z223" s="95">
        <f t="shared" si="199"/>
        <v>310302837.9915309</v>
      </c>
      <c r="AA223" s="96"/>
      <c r="AB223" s="98">
        <f t="shared" si="176"/>
        <v>9627095.9849410318</v>
      </c>
      <c r="AC223" s="96">
        <v>65</v>
      </c>
      <c r="AD223" s="41">
        <f t="shared" si="198"/>
        <v>845972.04065796093</v>
      </c>
      <c r="AE223" s="96">
        <f t="shared" si="177"/>
        <v>54988182.642767459</v>
      </c>
      <c r="AF223" s="95">
        <f t="shared" si="178"/>
        <v>64615278.627708495</v>
      </c>
      <c r="AG223" s="96"/>
      <c r="AH223" s="86">
        <f t="shared" si="179"/>
        <v>13.477934378917446</v>
      </c>
      <c r="AI223" s="96">
        <f t="shared" si="180"/>
        <v>0</v>
      </c>
      <c r="AJ223" s="88">
        <f t="shared" si="181"/>
        <v>120.60904549463476</v>
      </c>
      <c r="AK223" s="96">
        <f t="shared" si="182"/>
        <v>115170944.22207052</v>
      </c>
      <c r="AL223" s="95">
        <f t="shared" si="183"/>
        <v>115170944.22207052</v>
      </c>
      <c r="AM223" s="96"/>
      <c r="AN223" s="99">
        <v>4.8730952949729844E-2</v>
      </c>
      <c r="AO223" s="96">
        <f t="shared" si="184"/>
        <v>8761153.9667022247</v>
      </c>
      <c r="AP223" s="100"/>
      <c r="AQ223" s="95">
        <f t="shared" si="185"/>
        <v>319063991.95823312</v>
      </c>
      <c r="AS223" s="89">
        <v>143849700</v>
      </c>
      <c r="AT223" s="89">
        <v>175762893.5703792</v>
      </c>
      <c r="AU223" s="89">
        <v>188811766.22589281</v>
      </c>
      <c r="AV223" s="90">
        <f t="shared" si="186"/>
        <v>7.4241339513954743E-2</v>
      </c>
      <c r="AW223" s="90">
        <f t="shared" si="187"/>
        <v>0.23598034298056114</v>
      </c>
      <c r="AX223" s="90">
        <f t="shared" si="188"/>
        <v>5.4256911359488874E-3</v>
      </c>
      <c r="AY223" s="90">
        <f t="shared" si="189"/>
        <v>3.0388260034323791E-3</v>
      </c>
      <c r="AZ223" s="91">
        <f t="shared" si="190"/>
        <v>1.6487731310514041E-5</v>
      </c>
      <c r="BA223" s="90">
        <f t="shared" si="191"/>
        <v>4.3422849232329329E-3</v>
      </c>
      <c r="BB223" s="92">
        <f t="shared" si="192"/>
        <v>224181059.99886864</v>
      </c>
      <c r="BC223" s="101">
        <f t="shared" si="193"/>
        <v>368030759.99886864</v>
      </c>
      <c r="BD223" s="103"/>
      <c r="BE223" s="76"/>
      <c r="BF223" s="103"/>
      <c r="BG223" s="103"/>
      <c r="BH223" s="103"/>
      <c r="BI223" s="103"/>
      <c r="BJ223" s="103"/>
    </row>
    <row r="224" spans="3:62" s="9" customFormat="1">
      <c r="C224" s="47"/>
      <c r="D224" s="79" t="s">
        <v>389</v>
      </c>
      <c r="E224" s="80" t="s">
        <v>390</v>
      </c>
      <c r="F224" s="81" t="s">
        <v>60</v>
      </c>
      <c r="G224" s="93">
        <v>16497.780609188216</v>
      </c>
      <c r="H224" s="94">
        <v>0.68260021384867986</v>
      </c>
      <c r="I224" s="95">
        <v>11261.38857186048</v>
      </c>
      <c r="J224" s="96"/>
      <c r="K224" s="83">
        <f t="shared" si="194"/>
        <v>161.02627987473545</v>
      </c>
      <c r="L224" s="84">
        <f t="shared" si="195"/>
        <v>231.94527356290715</v>
      </c>
      <c r="M224" s="84">
        <f t="shared" si="196"/>
        <v>138.70751908034916</v>
      </c>
      <c r="N224" s="84">
        <f t="shared" si="197"/>
        <v>116.27606530611774</v>
      </c>
      <c r="O224" s="96">
        <f t="shared" si="169"/>
        <v>21760554.095406637</v>
      </c>
      <c r="P224" s="96">
        <f t="shared" si="170"/>
        <v>31344310.235980503</v>
      </c>
      <c r="Q224" s="96">
        <f t="shared" si="171"/>
        <v>18744471.242430761</v>
      </c>
      <c r="R224" s="96">
        <f t="shared" si="172"/>
        <v>15713159.436230605</v>
      </c>
      <c r="S224" s="96">
        <v>1</v>
      </c>
      <c r="T224" s="96">
        <v>1</v>
      </c>
      <c r="U224" s="96">
        <v>1</v>
      </c>
      <c r="V224" s="85">
        <f t="shared" si="173"/>
        <v>0</v>
      </c>
      <c r="W224" s="85">
        <f t="shared" si="174"/>
        <v>0</v>
      </c>
      <c r="X224" s="85">
        <f t="shared" si="175"/>
        <v>0</v>
      </c>
      <c r="Y224" s="97"/>
      <c r="Z224" s="95">
        <f t="shared" si="199"/>
        <v>87562495.010048509</v>
      </c>
      <c r="AA224" s="96"/>
      <c r="AB224" s="98">
        <f t="shared" si="176"/>
        <v>9627095.9849410318</v>
      </c>
      <c r="AC224" s="96">
        <v>15</v>
      </c>
      <c r="AD224" s="41">
        <f t="shared" si="198"/>
        <v>845972.04065796093</v>
      </c>
      <c r="AE224" s="96">
        <f t="shared" si="177"/>
        <v>12689580.609869413</v>
      </c>
      <c r="AF224" s="95">
        <f t="shared" si="178"/>
        <v>22316676.594810445</v>
      </c>
      <c r="AG224" s="96"/>
      <c r="AH224" s="86">
        <f t="shared" si="179"/>
        <v>13.477934378917446</v>
      </c>
      <c r="AI224" s="96">
        <f t="shared" si="180"/>
        <v>0</v>
      </c>
      <c r="AJ224" s="88">
        <f t="shared" si="181"/>
        <v>120.60904549463476</v>
      </c>
      <c r="AK224" s="96">
        <f t="shared" si="182"/>
        <v>23877378.864649016</v>
      </c>
      <c r="AL224" s="95">
        <f t="shared" si="183"/>
        <v>23877378.864649016</v>
      </c>
      <c r="AM224" s="96"/>
      <c r="AN224" s="99">
        <v>0.80409236455654565</v>
      </c>
      <c r="AO224" s="96">
        <f t="shared" si="184"/>
        <v>37144287.282852963</v>
      </c>
      <c r="AP224" s="100"/>
      <c r="AQ224" s="95">
        <f t="shared" si="185"/>
        <v>124706782.29290147</v>
      </c>
      <c r="AS224" s="89">
        <v>59570100</v>
      </c>
      <c r="AT224" s="89">
        <v>73556138.066797093</v>
      </c>
      <c r="AU224" s="89">
        <v>80941288.418086261</v>
      </c>
      <c r="AV224" s="90">
        <f t="shared" si="186"/>
        <v>0.1004015510518325</v>
      </c>
      <c r="AW224" s="90">
        <f t="shared" si="187"/>
        <v>0.26214055451843887</v>
      </c>
      <c r="AX224" s="90">
        <f t="shared" si="188"/>
        <v>6.0271701662056709E-3</v>
      </c>
      <c r="AY224" s="90">
        <f t="shared" si="189"/>
        <v>1.3027074366855312E-3</v>
      </c>
      <c r="AZ224" s="91">
        <f t="shared" si="190"/>
        <v>7.8516393976852971E-6</v>
      </c>
      <c r="BA224" s="90">
        <f t="shared" si="191"/>
        <v>2.0678439463341553E-3</v>
      </c>
      <c r="BB224" s="92">
        <f t="shared" si="192"/>
        <v>106757491.96492036</v>
      </c>
      <c r="BC224" s="101">
        <f t="shared" si="193"/>
        <v>166327591.96492034</v>
      </c>
      <c r="BD224" s="103"/>
      <c r="BE224" s="76"/>
      <c r="BF224" s="103"/>
      <c r="BG224" s="103"/>
      <c r="BH224" s="103"/>
      <c r="BI224" s="103"/>
      <c r="BJ224" s="103"/>
    </row>
    <row r="225" spans="3:62" s="9" customFormat="1">
      <c r="C225" s="49"/>
      <c r="D225" s="79" t="s">
        <v>391</v>
      </c>
      <c r="E225" s="80" t="s">
        <v>392</v>
      </c>
      <c r="F225" s="81" t="s">
        <v>60</v>
      </c>
      <c r="G225" s="93">
        <v>7317.8073966063102</v>
      </c>
      <c r="H225" s="94">
        <v>0.6740217876940382</v>
      </c>
      <c r="I225" s="95">
        <v>4932.3616234612409</v>
      </c>
      <c r="J225" s="96"/>
      <c r="K225" s="83">
        <f t="shared" si="194"/>
        <v>161.02627987473545</v>
      </c>
      <c r="L225" s="84">
        <f t="shared" si="195"/>
        <v>231.94527356290715</v>
      </c>
      <c r="M225" s="84">
        <f t="shared" si="196"/>
        <v>138.70751908034916</v>
      </c>
      <c r="N225" s="84">
        <f t="shared" si="197"/>
        <v>116.27606530611774</v>
      </c>
      <c r="O225" s="96">
        <f t="shared" si="169"/>
        <v>9530878.1186744925</v>
      </c>
      <c r="P225" s="96">
        <f t="shared" si="170"/>
        <v>13728455.592778828</v>
      </c>
      <c r="Q225" s="96">
        <f t="shared" si="171"/>
        <v>8209867.7279691845</v>
      </c>
      <c r="R225" s="96">
        <f t="shared" si="172"/>
        <v>6882187.2269156184</v>
      </c>
      <c r="S225" s="96">
        <v>1</v>
      </c>
      <c r="T225" s="96">
        <v>1</v>
      </c>
      <c r="U225" s="96">
        <v>1</v>
      </c>
      <c r="V225" s="85">
        <f t="shared" si="173"/>
        <v>0</v>
      </c>
      <c r="W225" s="85">
        <f t="shared" si="174"/>
        <v>0</v>
      </c>
      <c r="X225" s="85">
        <f t="shared" si="175"/>
        <v>0</v>
      </c>
      <c r="Y225" s="97"/>
      <c r="Z225" s="95">
        <f t="shared" si="199"/>
        <v>38351388.666338123</v>
      </c>
      <c r="AA225" s="96"/>
      <c r="AB225" s="98">
        <f t="shared" si="176"/>
        <v>9627095.9849410318</v>
      </c>
      <c r="AC225" s="96">
        <v>11</v>
      </c>
      <c r="AD225" s="41">
        <f t="shared" si="198"/>
        <v>845972.04065796093</v>
      </c>
      <c r="AE225" s="96">
        <f t="shared" si="177"/>
        <v>9305692.4472375698</v>
      </c>
      <c r="AF225" s="95">
        <f t="shared" si="178"/>
        <v>18932788.432178602</v>
      </c>
      <c r="AG225" s="96"/>
      <c r="AH225" s="86">
        <f t="shared" si="179"/>
        <v>13.477934378917446</v>
      </c>
      <c r="AI225" s="96">
        <f t="shared" si="180"/>
        <v>0</v>
      </c>
      <c r="AJ225" s="88">
        <f t="shared" si="181"/>
        <v>120.60904549463476</v>
      </c>
      <c r="AK225" s="96">
        <f t="shared" si="182"/>
        <v>10591125.182619182</v>
      </c>
      <c r="AL225" s="95">
        <f t="shared" si="183"/>
        <v>10591125.182619182</v>
      </c>
      <c r="AM225" s="96"/>
      <c r="AN225" s="99">
        <v>0.86555704345169215</v>
      </c>
      <c r="AO225" s="96">
        <f t="shared" si="184"/>
        <v>25554631.379547533</v>
      </c>
      <c r="AP225" s="100"/>
      <c r="AQ225" s="95">
        <f t="shared" si="185"/>
        <v>63906020.045885652</v>
      </c>
      <c r="AS225" s="89">
        <v>33231600</v>
      </c>
      <c r="AT225" s="89">
        <v>40707527.278780065</v>
      </c>
      <c r="AU225" s="89">
        <v>43601744.036774874</v>
      </c>
      <c r="AV225" s="90">
        <f t="shared" si="186"/>
        <v>7.1097827636990851E-2</v>
      </c>
      <c r="AW225" s="90">
        <f t="shared" si="187"/>
        <v>0.23283683110359724</v>
      </c>
      <c r="AX225" s="90">
        <f t="shared" si="188"/>
        <v>5.3534150967196447E-3</v>
      </c>
      <c r="AY225" s="90">
        <f t="shared" si="189"/>
        <v>7.0174712213345077E-4</v>
      </c>
      <c r="AZ225" s="91">
        <f t="shared" si="190"/>
        <v>3.7567436377087796E-6</v>
      </c>
      <c r="BA225" s="90">
        <f t="shared" si="191"/>
        <v>9.8939332229847489E-4</v>
      </c>
      <c r="BB225" s="92">
        <f t="shared" si="192"/>
        <v>51079845.673401065</v>
      </c>
      <c r="BC225" s="101">
        <f t="shared" si="193"/>
        <v>84311445.673401058</v>
      </c>
      <c r="BD225" s="102"/>
      <c r="BE225" s="76"/>
      <c r="BF225" s="102"/>
      <c r="BG225" s="102"/>
      <c r="BH225" s="102"/>
      <c r="BI225" s="102"/>
      <c r="BJ225" s="102"/>
    </row>
    <row r="226" spans="3:62" s="9" customFormat="1">
      <c r="C226" s="47"/>
      <c r="D226" s="79" t="s">
        <v>393</v>
      </c>
      <c r="E226" s="80" t="s">
        <v>394</v>
      </c>
      <c r="F226" s="81" t="s">
        <v>60</v>
      </c>
      <c r="G226" s="93">
        <v>20281.25071105938</v>
      </c>
      <c r="H226" s="94">
        <v>0.65468727203805921</v>
      </c>
      <c r="I226" s="95">
        <v>13277.876701543413</v>
      </c>
      <c r="J226" s="96"/>
      <c r="K226" s="83">
        <f t="shared" si="194"/>
        <v>161.02627987473545</v>
      </c>
      <c r="L226" s="84">
        <f t="shared" si="195"/>
        <v>231.94527356290715</v>
      </c>
      <c r="M226" s="84">
        <f t="shared" si="196"/>
        <v>138.70751908034916</v>
      </c>
      <c r="N226" s="84">
        <f t="shared" si="197"/>
        <v>116.27606530611774</v>
      </c>
      <c r="O226" s="96">
        <f t="shared" si="169"/>
        <v>25657045.078619502</v>
      </c>
      <c r="P226" s="96">
        <f t="shared" si="170"/>
        <v>36956888.926488459</v>
      </c>
      <c r="Q226" s="96">
        <f t="shared" si="171"/>
        <v>22100896.031110279</v>
      </c>
      <c r="R226" s="96">
        <f t="shared" si="172"/>
        <v>18526791.101702895</v>
      </c>
      <c r="S226" s="96">
        <v>1</v>
      </c>
      <c r="T226" s="96">
        <v>1</v>
      </c>
      <c r="U226" s="96">
        <v>1</v>
      </c>
      <c r="V226" s="85">
        <f t="shared" si="173"/>
        <v>0</v>
      </c>
      <c r="W226" s="85">
        <f t="shared" si="174"/>
        <v>0</v>
      </c>
      <c r="X226" s="85">
        <f t="shared" si="175"/>
        <v>0</v>
      </c>
      <c r="Y226" s="97"/>
      <c r="Z226" s="95">
        <f t="shared" si="199"/>
        <v>103241621.13792114</v>
      </c>
      <c r="AA226" s="96"/>
      <c r="AB226" s="98">
        <f t="shared" si="176"/>
        <v>9627095.9849410318</v>
      </c>
      <c r="AC226" s="96">
        <v>19</v>
      </c>
      <c r="AD226" s="41">
        <f t="shared" si="198"/>
        <v>845972.04065796093</v>
      </c>
      <c r="AE226" s="96">
        <f t="shared" si="177"/>
        <v>16073468.772501258</v>
      </c>
      <c r="AF226" s="95">
        <f t="shared" si="178"/>
        <v>25700564.757442288</v>
      </c>
      <c r="AG226" s="96"/>
      <c r="AH226" s="86">
        <f t="shared" si="179"/>
        <v>13.477934378917446</v>
      </c>
      <c r="AI226" s="96">
        <f t="shared" si="180"/>
        <v>0</v>
      </c>
      <c r="AJ226" s="88">
        <f t="shared" si="181"/>
        <v>120.60904549463476</v>
      </c>
      <c r="AK226" s="96">
        <f t="shared" si="182"/>
        <v>29353227.476379052</v>
      </c>
      <c r="AL226" s="95">
        <f t="shared" si="183"/>
        <v>29353227.476379052</v>
      </c>
      <c r="AM226" s="96"/>
      <c r="AN226" s="99">
        <v>0.7410845098073976</v>
      </c>
      <c r="AO226" s="96">
        <f t="shared" si="184"/>
        <v>40799512.630639799</v>
      </c>
      <c r="AP226" s="100"/>
      <c r="AQ226" s="95">
        <f t="shared" si="185"/>
        <v>144041133.76856095</v>
      </c>
      <c r="AS226" s="89">
        <v>75600000</v>
      </c>
      <c r="AT226" s="89">
        <v>92470090.112124503</v>
      </c>
      <c r="AU226" s="89">
        <v>99268948.422238439</v>
      </c>
      <c r="AV226" s="90">
        <f t="shared" si="186"/>
        <v>7.3524945221422291E-2</v>
      </c>
      <c r="AW226" s="90">
        <f t="shared" si="187"/>
        <v>0.23526394868802869</v>
      </c>
      <c r="AX226" s="90">
        <f t="shared" si="188"/>
        <v>5.4092197039908542E-3</v>
      </c>
      <c r="AY226" s="90">
        <f t="shared" si="189"/>
        <v>1.5976814783776826E-3</v>
      </c>
      <c r="AZ226" s="91">
        <f t="shared" si="190"/>
        <v>8.642210133541799E-6</v>
      </c>
      <c r="BA226" s="90">
        <f t="shared" si="191"/>
        <v>2.2760522997095976E-3</v>
      </c>
      <c r="BB226" s="92">
        <f t="shared" si="192"/>
        <v>117506756.5077855</v>
      </c>
      <c r="BC226" s="101">
        <f t="shared" si="193"/>
        <v>193106756.5077855</v>
      </c>
      <c r="BD226" s="103"/>
      <c r="BE226" s="76"/>
      <c r="BF226" s="103"/>
      <c r="BG226" s="103"/>
      <c r="BH226" s="103"/>
      <c r="BI226" s="103"/>
      <c r="BJ226" s="103"/>
    </row>
    <row r="227" spans="3:62" s="10" customFormat="1">
      <c r="C227" s="49"/>
      <c r="D227" s="104" t="s">
        <v>395</v>
      </c>
      <c r="E227" s="105" t="s">
        <v>396</v>
      </c>
      <c r="F227" s="52" t="s">
        <v>74</v>
      </c>
      <c r="G227" s="106">
        <v>123672.78300703142</v>
      </c>
      <c r="H227" s="107">
        <v>0</v>
      </c>
      <c r="I227" s="108">
        <v>0</v>
      </c>
      <c r="J227" s="107"/>
      <c r="K227" s="57">
        <f t="shared" si="194"/>
        <v>161.02627987473545</v>
      </c>
      <c r="L227" s="58">
        <f t="shared" si="195"/>
        <v>231.94527356290715</v>
      </c>
      <c r="M227" s="58">
        <f t="shared" si="196"/>
        <v>138.70751908034916</v>
      </c>
      <c r="N227" s="58">
        <f t="shared" si="197"/>
        <v>116.27606530611774</v>
      </c>
      <c r="O227" s="107">
        <f t="shared" si="169"/>
        <v>0</v>
      </c>
      <c r="P227" s="107">
        <f t="shared" si="170"/>
        <v>0</v>
      </c>
      <c r="Q227" s="107">
        <f t="shared" si="171"/>
        <v>0</v>
      </c>
      <c r="R227" s="107">
        <f t="shared" si="172"/>
        <v>0</v>
      </c>
      <c r="S227" s="107">
        <v>0</v>
      </c>
      <c r="T227" s="107">
        <v>0</v>
      </c>
      <c r="U227" s="107">
        <v>0</v>
      </c>
      <c r="V227" s="85">
        <f t="shared" si="173"/>
        <v>0</v>
      </c>
      <c r="W227" s="85">
        <f t="shared" si="174"/>
        <v>0</v>
      </c>
      <c r="X227" s="85">
        <f t="shared" si="175"/>
        <v>0</v>
      </c>
      <c r="Y227" s="109"/>
      <c r="Z227" s="108">
        <f t="shared" si="199"/>
        <v>0</v>
      </c>
      <c r="AA227" s="107"/>
      <c r="AB227" s="110">
        <f t="shared" si="176"/>
        <v>9627095.9849410318</v>
      </c>
      <c r="AC227" s="107">
        <v>29</v>
      </c>
      <c r="AD227" s="62">
        <f t="shared" si="198"/>
        <v>845972.04065796093</v>
      </c>
      <c r="AE227" s="107">
        <f t="shared" si="177"/>
        <v>24533189.179080866</v>
      </c>
      <c r="AF227" s="108">
        <f t="shared" si="178"/>
        <v>34160285.164021894</v>
      </c>
      <c r="AG227" s="107"/>
      <c r="AH227" s="64">
        <f t="shared" si="179"/>
        <v>13.477934378917446</v>
      </c>
      <c r="AI227" s="107">
        <f t="shared" si="180"/>
        <v>20002243.845922392</v>
      </c>
      <c r="AJ227" s="66">
        <f t="shared" si="181"/>
        <v>120.60904549463476</v>
      </c>
      <c r="AK227" s="107">
        <f t="shared" si="182"/>
        <v>0</v>
      </c>
      <c r="AL227" s="108">
        <f t="shared" si="183"/>
        <v>20002243.845922392</v>
      </c>
      <c r="AM227" s="107"/>
      <c r="AN227" s="111">
        <v>0.24127770390890213</v>
      </c>
      <c r="AO227" s="107">
        <f t="shared" si="184"/>
        <v>13068210.637418661</v>
      </c>
      <c r="AP227" s="112"/>
      <c r="AQ227" s="108">
        <f t="shared" si="185"/>
        <v>13068210.637418661</v>
      </c>
      <c r="AS227" s="71">
        <v>7711200</v>
      </c>
      <c r="AT227" s="71">
        <v>9615107.9915061742</v>
      </c>
      <c r="AU227" s="71">
        <v>9976093.3002024163</v>
      </c>
      <c r="AV227" s="72">
        <f t="shared" si="186"/>
        <v>3.7543552190482984E-2</v>
      </c>
      <c r="AW227" s="72">
        <f t="shared" si="187"/>
        <v>0.19928255565708936</v>
      </c>
      <c r="AX227" s="72">
        <f t="shared" si="188"/>
        <v>4.5819307749161891E-3</v>
      </c>
      <c r="AY227" s="72">
        <f t="shared" si="189"/>
        <v>1.6055997112517502E-4</v>
      </c>
      <c r="AZ227" s="73">
        <f t="shared" si="190"/>
        <v>7.3567467291809406E-7</v>
      </c>
      <c r="BA227" s="72">
        <f t="shared" si="191"/>
        <v>1.9375067317960575E-4</v>
      </c>
      <c r="BB227" s="74">
        <f t="shared" si="192"/>
        <v>10002851.507164536</v>
      </c>
      <c r="BC227" s="113">
        <f t="shared" si="193"/>
        <v>17714051.507164538</v>
      </c>
      <c r="BD227" s="102"/>
      <c r="BE227" s="76"/>
      <c r="BF227" s="102"/>
      <c r="BG227" s="102"/>
      <c r="BH227" s="102"/>
      <c r="BI227" s="102"/>
      <c r="BJ227" s="102"/>
    </row>
    <row r="228" spans="3:62" s="9" customFormat="1">
      <c r="C228" s="47"/>
      <c r="D228" s="79" t="s">
        <v>397</v>
      </c>
      <c r="E228" s="80" t="s">
        <v>398</v>
      </c>
      <c r="F228" s="81" t="s">
        <v>60</v>
      </c>
      <c r="G228" s="93">
        <v>24283.964935373097</v>
      </c>
      <c r="H228" s="94">
        <v>0.75923338295008125</v>
      </c>
      <c r="I228" s="95">
        <v>18437.196849324468</v>
      </c>
      <c r="J228" s="96"/>
      <c r="K228" s="83">
        <f t="shared" si="194"/>
        <v>161.02627987473545</v>
      </c>
      <c r="L228" s="84">
        <f t="shared" si="195"/>
        <v>231.94527356290715</v>
      </c>
      <c r="M228" s="84">
        <f t="shared" si="196"/>
        <v>138.70751908034916</v>
      </c>
      <c r="N228" s="84">
        <f t="shared" si="197"/>
        <v>116.27606530611774</v>
      </c>
      <c r="O228" s="96">
        <f t="shared" si="169"/>
        <v>35626478.639578946</v>
      </c>
      <c r="P228" s="96">
        <f t="shared" si="170"/>
        <v>51317048.003396794</v>
      </c>
      <c r="Q228" s="96">
        <f t="shared" si="171"/>
        <v>30688534.005189925</v>
      </c>
      <c r="R228" s="96">
        <f t="shared" si="172"/>
        <v>25725656.4589656</v>
      </c>
      <c r="S228" s="96">
        <v>1</v>
      </c>
      <c r="T228" s="96">
        <v>1</v>
      </c>
      <c r="U228" s="96">
        <v>0</v>
      </c>
      <c r="V228" s="85">
        <f t="shared" si="173"/>
        <v>0</v>
      </c>
      <c r="W228" s="85">
        <f t="shared" si="174"/>
        <v>0</v>
      </c>
      <c r="X228" s="85">
        <f t="shared" si="175"/>
        <v>25725656.4589656</v>
      </c>
      <c r="Y228" s="97"/>
      <c r="Z228" s="95">
        <f t="shared" si="199"/>
        <v>117632060.64816567</v>
      </c>
      <c r="AA228" s="96"/>
      <c r="AB228" s="98">
        <f t="shared" si="176"/>
        <v>9627095.9849410318</v>
      </c>
      <c r="AC228" s="96">
        <v>29</v>
      </c>
      <c r="AD228" s="41">
        <f t="shared" si="198"/>
        <v>845972.04065796093</v>
      </c>
      <c r="AE228" s="96">
        <f t="shared" si="177"/>
        <v>24533189.179080866</v>
      </c>
      <c r="AF228" s="95">
        <f t="shared" si="178"/>
        <v>34160285.164021894</v>
      </c>
      <c r="AG228" s="96"/>
      <c r="AH228" s="86">
        <f t="shared" si="179"/>
        <v>13.477934378917446</v>
      </c>
      <c r="AI228" s="96">
        <f t="shared" si="180"/>
        <v>0</v>
      </c>
      <c r="AJ228" s="88">
        <f t="shared" si="181"/>
        <v>120.60904549463476</v>
      </c>
      <c r="AK228" s="96">
        <f t="shared" si="182"/>
        <v>35146389.980166346</v>
      </c>
      <c r="AL228" s="95">
        <f t="shared" si="183"/>
        <v>35146389.980166346</v>
      </c>
      <c r="AM228" s="96"/>
      <c r="AN228" s="99">
        <v>1</v>
      </c>
      <c r="AO228" s="96">
        <f t="shared" si="184"/>
        <v>69306675.14418824</v>
      </c>
      <c r="AP228" s="100"/>
      <c r="AQ228" s="95">
        <f t="shared" si="185"/>
        <v>186938735.79235393</v>
      </c>
      <c r="AS228" s="89">
        <v>110691900.00000001</v>
      </c>
      <c r="AT228" s="89">
        <v>136864218.46629727</v>
      </c>
      <c r="AU228" s="89">
        <v>132549576.42089352</v>
      </c>
      <c r="AV228" s="90">
        <f t="shared" si="186"/>
        <v>-3.1524982159352531E-2</v>
      </c>
      <c r="AW228" s="90">
        <f t="shared" si="187"/>
        <v>0.13021402130725385</v>
      </c>
      <c r="AX228" s="90">
        <f t="shared" si="188"/>
        <v>2.993897933444502E-3</v>
      </c>
      <c r="AY228" s="90">
        <f t="shared" si="189"/>
        <v>2.1333156700089227E-3</v>
      </c>
      <c r="AZ228" s="91">
        <f t="shared" si="190"/>
        <v>6.3869293758244868E-6</v>
      </c>
      <c r="BA228" s="90">
        <f t="shared" si="191"/>
        <v>1.6820911629431162E-3</v>
      </c>
      <c r="BB228" s="92">
        <f t="shared" si="192"/>
        <v>86842062.782596707</v>
      </c>
      <c r="BC228" s="101">
        <f t="shared" si="193"/>
        <v>197533962.78259671</v>
      </c>
      <c r="BD228" s="103"/>
      <c r="BE228" s="76"/>
      <c r="BF228" s="103"/>
      <c r="BG228" s="103"/>
      <c r="BH228" s="103"/>
      <c r="BI228" s="103"/>
      <c r="BJ228" s="103"/>
    </row>
    <row r="229" spans="3:62" s="9" customFormat="1">
      <c r="C229" s="47"/>
      <c r="D229" s="79" t="s">
        <v>399</v>
      </c>
      <c r="E229" s="80" t="s">
        <v>400</v>
      </c>
      <c r="F229" s="81" t="s">
        <v>60</v>
      </c>
      <c r="G229" s="93">
        <v>39810.278193289567</v>
      </c>
      <c r="H229" s="94">
        <v>0.58910722985969755</v>
      </c>
      <c r="I229" s="95">
        <v>23452.522706392741</v>
      </c>
      <c r="J229" s="132"/>
      <c r="K229" s="83">
        <f t="shared" si="194"/>
        <v>161.02627987473545</v>
      </c>
      <c r="L229" s="84">
        <f t="shared" si="195"/>
        <v>231.94527356290715</v>
      </c>
      <c r="M229" s="84">
        <f t="shared" si="196"/>
        <v>138.70751908034916</v>
      </c>
      <c r="N229" s="84">
        <f t="shared" si="197"/>
        <v>116.27606530611774</v>
      </c>
      <c r="O229" s="96">
        <f t="shared" si="169"/>
        <v>45317669.821058229</v>
      </c>
      <c r="P229" s="96">
        <f t="shared" si="170"/>
        <v>65276421.538494661</v>
      </c>
      <c r="Q229" s="96">
        <f t="shared" si="171"/>
        <v>39036494.889351517</v>
      </c>
      <c r="R229" s="96">
        <f t="shared" si="172"/>
        <v>32723604.741620779</v>
      </c>
      <c r="S229" s="96">
        <v>1</v>
      </c>
      <c r="T229" s="96">
        <v>1</v>
      </c>
      <c r="U229" s="96">
        <v>1</v>
      </c>
      <c r="V229" s="85">
        <f t="shared" si="173"/>
        <v>0</v>
      </c>
      <c r="W229" s="85">
        <f t="shared" si="174"/>
        <v>0</v>
      </c>
      <c r="X229" s="85">
        <f t="shared" si="175"/>
        <v>0</v>
      </c>
      <c r="Y229" s="97"/>
      <c r="Z229" s="95">
        <f t="shared" si="199"/>
        <v>182354190.99052519</v>
      </c>
      <c r="AA229" s="96"/>
      <c r="AB229" s="98">
        <f t="shared" si="176"/>
        <v>9627095.9849410318</v>
      </c>
      <c r="AC229" s="96">
        <v>29</v>
      </c>
      <c r="AD229" s="41">
        <f t="shared" si="198"/>
        <v>845972.04065796093</v>
      </c>
      <c r="AE229" s="96">
        <f t="shared" si="177"/>
        <v>24533189.179080866</v>
      </c>
      <c r="AF229" s="95">
        <f t="shared" si="178"/>
        <v>34160285.164021894</v>
      </c>
      <c r="AG229" s="96"/>
      <c r="AH229" s="86">
        <f t="shared" si="179"/>
        <v>13.477934378917446</v>
      </c>
      <c r="AI229" s="96">
        <f t="shared" si="180"/>
        <v>0</v>
      </c>
      <c r="AJ229" s="88">
        <f t="shared" si="181"/>
        <v>120.60904549463476</v>
      </c>
      <c r="AK229" s="96">
        <f t="shared" si="182"/>
        <v>57617755.845222324</v>
      </c>
      <c r="AL229" s="95">
        <f t="shared" si="183"/>
        <v>57617755.845222324</v>
      </c>
      <c r="AM229" s="96"/>
      <c r="AN229" s="99">
        <v>0.72322846395256302</v>
      </c>
      <c r="AO229" s="96">
        <f t="shared" si="184"/>
        <v>66376491.62369103</v>
      </c>
      <c r="AP229" s="100"/>
      <c r="AQ229" s="95">
        <f t="shared" si="185"/>
        <v>248730682.61421621</v>
      </c>
      <c r="AS229" s="89">
        <v>123663600</v>
      </c>
      <c r="AT229" s="89">
        <v>156696882.92888147</v>
      </c>
      <c r="AU229" s="89">
        <v>151689983.31372684</v>
      </c>
      <c r="AV229" s="90">
        <f t="shared" si="186"/>
        <v>-3.1952770990518416E-2</v>
      </c>
      <c r="AW229" s="90">
        <f t="shared" si="187"/>
        <v>0.12978623247608798</v>
      </c>
      <c r="AX229" s="90">
        <f t="shared" si="188"/>
        <v>2.9840621562776475E-3</v>
      </c>
      <c r="AY229" s="90">
        <f t="shared" si="189"/>
        <v>2.4413704451156332E-3</v>
      </c>
      <c r="AZ229" s="91">
        <f t="shared" si="190"/>
        <v>7.2852011547242766E-6</v>
      </c>
      <c r="BA229" s="90">
        <f t="shared" si="191"/>
        <v>1.918664159495701E-3</v>
      </c>
      <c r="BB229" s="92">
        <f t="shared" si="192"/>
        <v>99055721.27619487</v>
      </c>
      <c r="BC229" s="101">
        <f t="shared" si="193"/>
        <v>222719321.27619487</v>
      </c>
      <c r="BD229" s="103"/>
      <c r="BE229" s="76"/>
      <c r="BF229" s="103"/>
      <c r="BG229" s="103"/>
      <c r="BH229" s="103"/>
      <c r="BI229" s="103"/>
      <c r="BJ229" s="103"/>
    </row>
    <row r="230" spans="3:62" s="9" customFormat="1">
      <c r="C230" s="47"/>
      <c r="D230" s="79" t="s">
        <v>401</v>
      </c>
      <c r="E230" s="80" t="s">
        <v>402</v>
      </c>
      <c r="F230" s="81" t="s">
        <v>60</v>
      </c>
      <c r="G230" s="93">
        <v>22206.094161547175</v>
      </c>
      <c r="H230" s="94">
        <v>0.41428655571822171</v>
      </c>
      <c r="I230" s="95">
        <v>9199.6862661418909</v>
      </c>
      <c r="J230" s="132"/>
      <c r="K230" s="83">
        <f t="shared" si="194"/>
        <v>161.02627987473545</v>
      </c>
      <c r="L230" s="84">
        <f t="shared" si="195"/>
        <v>231.94527356290715</v>
      </c>
      <c r="M230" s="84">
        <f t="shared" si="196"/>
        <v>138.70751908034916</v>
      </c>
      <c r="N230" s="84">
        <f t="shared" si="197"/>
        <v>116.27606530611774</v>
      </c>
      <c r="O230" s="96">
        <f t="shared" si="169"/>
        <v>17776695.065418288</v>
      </c>
      <c r="P230" s="96">
        <f t="shared" si="170"/>
        <v>25605884.972318407</v>
      </c>
      <c r="Q230" s="96">
        <f t="shared" si="171"/>
        <v>15312787.89952923</v>
      </c>
      <c r="R230" s="96">
        <f t="shared" si="172"/>
        <v>12836439.852932509</v>
      </c>
      <c r="S230" s="96">
        <v>1</v>
      </c>
      <c r="T230" s="96">
        <v>1</v>
      </c>
      <c r="U230" s="96">
        <v>1</v>
      </c>
      <c r="V230" s="85">
        <f t="shared" si="173"/>
        <v>0</v>
      </c>
      <c r="W230" s="85">
        <f t="shared" si="174"/>
        <v>0</v>
      </c>
      <c r="X230" s="85">
        <f t="shared" si="175"/>
        <v>0</v>
      </c>
      <c r="Y230" s="97"/>
      <c r="Z230" s="95">
        <f t="shared" si="199"/>
        <v>71531807.790198445</v>
      </c>
      <c r="AA230" s="96"/>
      <c r="AB230" s="98">
        <f t="shared" si="176"/>
        <v>9627095.9849410318</v>
      </c>
      <c r="AC230" s="96">
        <v>15</v>
      </c>
      <c r="AD230" s="41">
        <f t="shared" si="198"/>
        <v>845972.04065796093</v>
      </c>
      <c r="AE230" s="96">
        <f t="shared" si="177"/>
        <v>12689580.609869413</v>
      </c>
      <c r="AF230" s="95">
        <f t="shared" si="178"/>
        <v>22316676.594810445</v>
      </c>
      <c r="AG230" s="96"/>
      <c r="AH230" s="86">
        <f t="shared" si="179"/>
        <v>13.477934378917446</v>
      </c>
      <c r="AI230" s="96">
        <f t="shared" si="180"/>
        <v>0</v>
      </c>
      <c r="AJ230" s="88">
        <f t="shared" si="181"/>
        <v>120.60904549463476</v>
      </c>
      <c r="AK230" s="96">
        <f t="shared" si="182"/>
        <v>32139069.85185824</v>
      </c>
      <c r="AL230" s="95">
        <f t="shared" si="183"/>
        <v>32139069.85185824</v>
      </c>
      <c r="AM230" s="96"/>
      <c r="AN230" s="99">
        <v>0</v>
      </c>
      <c r="AO230" s="96">
        <f t="shared" si="184"/>
        <v>0</v>
      </c>
      <c r="AP230" s="100"/>
      <c r="AQ230" s="95">
        <f t="shared" si="185"/>
        <v>71531807.790198445</v>
      </c>
      <c r="AS230" s="89">
        <v>26868600.000000004</v>
      </c>
      <c r="AT230" s="89">
        <v>34575387.468193829</v>
      </c>
      <c r="AU230" s="89">
        <v>34359428.997779936</v>
      </c>
      <c r="AV230" s="90">
        <f t="shared" si="186"/>
        <v>-6.2460173617014522E-3</v>
      </c>
      <c r="AW230" s="90">
        <f t="shared" si="187"/>
        <v>0.15549298610490495</v>
      </c>
      <c r="AX230" s="90">
        <f t="shared" si="188"/>
        <v>3.575115222546746E-3</v>
      </c>
      <c r="AY230" s="90">
        <f t="shared" si="189"/>
        <v>5.5299692592581425E-4</v>
      </c>
      <c r="AZ230" s="91">
        <f t="shared" si="190"/>
        <v>1.9770277278989338E-6</v>
      </c>
      <c r="BA230" s="90">
        <f t="shared" si="191"/>
        <v>5.206791361401286E-4</v>
      </c>
      <c r="BB230" s="92">
        <f t="shared" si="192"/>
        <v>26881331.53922192</v>
      </c>
      <c r="BC230" s="101">
        <f t="shared" si="193"/>
        <v>53749931.539221928</v>
      </c>
      <c r="BD230" s="103"/>
      <c r="BE230" s="76"/>
      <c r="BF230" s="103"/>
      <c r="BG230" s="103"/>
      <c r="BH230" s="103"/>
      <c r="BI230" s="103"/>
      <c r="BJ230" s="103"/>
    </row>
    <row r="231" spans="3:62" s="10" customFormat="1">
      <c r="C231" s="49"/>
      <c r="D231" s="104" t="s">
        <v>403</v>
      </c>
      <c r="E231" s="105" t="s">
        <v>404</v>
      </c>
      <c r="F231" s="52" t="s">
        <v>74</v>
      </c>
      <c r="G231" s="106">
        <v>86300.337290209834</v>
      </c>
      <c r="H231" s="107">
        <v>0</v>
      </c>
      <c r="I231" s="108">
        <v>0</v>
      </c>
      <c r="J231" s="133"/>
      <c r="K231" s="57">
        <f t="shared" si="194"/>
        <v>161.02627987473545</v>
      </c>
      <c r="L231" s="58">
        <f t="shared" si="195"/>
        <v>231.94527356290715</v>
      </c>
      <c r="M231" s="58">
        <f t="shared" si="196"/>
        <v>138.70751908034916</v>
      </c>
      <c r="N231" s="58">
        <f t="shared" si="197"/>
        <v>116.27606530611774</v>
      </c>
      <c r="O231" s="107">
        <f t="shared" si="169"/>
        <v>0</v>
      </c>
      <c r="P231" s="107">
        <f t="shared" si="170"/>
        <v>0</v>
      </c>
      <c r="Q231" s="107">
        <f t="shared" si="171"/>
        <v>0</v>
      </c>
      <c r="R231" s="107">
        <f t="shared" si="172"/>
        <v>0</v>
      </c>
      <c r="S231" s="107">
        <v>0</v>
      </c>
      <c r="T231" s="107">
        <v>0</v>
      </c>
      <c r="U231" s="107">
        <v>1</v>
      </c>
      <c r="V231" s="85">
        <f t="shared" si="173"/>
        <v>0</v>
      </c>
      <c r="W231" s="85">
        <f t="shared" si="174"/>
        <v>0</v>
      </c>
      <c r="X231" s="59">
        <f>SUM(X228:X230)</f>
        <v>25725656.4589656</v>
      </c>
      <c r="Y231" s="109"/>
      <c r="Z231" s="108">
        <f t="shared" si="199"/>
        <v>25725656.4589656</v>
      </c>
      <c r="AA231" s="107"/>
      <c r="AB231" s="110">
        <f t="shared" si="176"/>
        <v>9627095.9849410318</v>
      </c>
      <c r="AC231" s="107">
        <v>23</v>
      </c>
      <c r="AD231" s="62">
        <f t="shared" si="198"/>
        <v>845972.04065796093</v>
      </c>
      <c r="AE231" s="107">
        <f t="shared" si="177"/>
        <v>19457356.9351331</v>
      </c>
      <c r="AF231" s="108">
        <f t="shared" si="178"/>
        <v>29084452.920074131</v>
      </c>
      <c r="AG231" s="107"/>
      <c r="AH231" s="64">
        <f t="shared" si="179"/>
        <v>13.477934378917446</v>
      </c>
      <c r="AI231" s="107">
        <f t="shared" si="180"/>
        <v>13957803.394510685</v>
      </c>
      <c r="AJ231" s="66">
        <f t="shared" si="181"/>
        <v>120.60904549463476</v>
      </c>
      <c r="AK231" s="107">
        <f t="shared" si="182"/>
        <v>0</v>
      </c>
      <c r="AL231" s="108">
        <f t="shared" si="183"/>
        <v>13957803.394510685</v>
      </c>
      <c r="AM231" s="107"/>
      <c r="AN231" s="111">
        <v>0.50492715992558834</v>
      </c>
      <c r="AO231" s="107">
        <f t="shared" si="184"/>
        <v>21733204.237712532</v>
      </c>
      <c r="AP231" s="112"/>
      <c r="AQ231" s="108">
        <f t="shared" si="185"/>
        <v>47458860.696678132</v>
      </c>
      <c r="AS231" s="71">
        <v>29192400</v>
      </c>
      <c r="AT231" s="71">
        <v>35638171.37150912</v>
      </c>
      <c r="AU231" s="71">
        <v>34390703.19537513</v>
      </c>
      <c r="AV231" s="72">
        <f t="shared" si="186"/>
        <v>-3.5003708892069496E-2</v>
      </c>
      <c r="AW231" s="72">
        <f t="shared" si="187"/>
        <v>0.12673529457453689</v>
      </c>
      <c r="AX231" s="72">
        <f t="shared" si="188"/>
        <v>2.9139145900876121E-3</v>
      </c>
      <c r="AY231" s="72">
        <f t="shared" si="189"/>
        <v>5.5350026767611094E-4</v>
      </c>
      <c r="AZ231" s="73">
        <f t="shared" si="190"/>
        <v>1.6128525055988184E-6</v>
      </c>
      <c r="BA231" s="72">
        <f t="shared" si="191"/>
        <v>4.2476827081686959E-4</v>
      </c>
      <c r="BB231" s="74">
        <f t="shared" si="192"/>
        <v>21929698.969342411</v>
      </c>
      <c r="BC231" s="113">
        <f t="shared" si="193"/>
        <v>51122098.969342411</v>
      </c>
      <c r="BD231" s="102"/>
      <c r="BE231" s="76"/>
      <c r="BF231" s="102"/>
      <c r="BG231" s="102"/>
      <c r="BH231" s="102"/>
      <c r="BI231" s="102"/>
      <c r="BJ231" s="102"/>
    </row>
    <row r="232" spans="3:62" s="9" customFormat="1">
      <c r="C232" s="49"/>
      <c r="D232" s="129"/>
      <c r="E232" s="80"/>
      <c r="F232" s="81"/>
      <c r="G232" s="93"/>
      <c r="H232" s="93"/>
      <c r="I232" s="95"/>
      <c r="J232" s="132"/>
      <c r="K232" s="83"/>
      <c r="L232" s="84"/>
      <c r="M232" s="84"/>
      <c r="N232" s="84"/>
      <c r="O232" s="96"/>
      <c r="P232" s="96"/>
      <c r="Q232" s="96"/>
      <c r="R232" s="96"/>
      <c r="S232" s="96"/>
      <c r="T232" s="96"/>
      <c r="U232" s="96"/>
      <c r="V232" s="85"/>
      <c r="W232" s="85"/>
      <c r="X232" s="85"/>
      <c r="Y232" s="97"/>
      <c r="Z232" s="95"/>
      <c r="AA232" s="96"/>
      <c r="AB232" s="98"/>
      <c r="AC232" s="96"/>
      <c r="AD232" s="41"/>
      <c r="AE232" s="96"/>
      <c r="AF232" s="95"/>
      <c r="AG232" s="96"/>
      <c r="AH232" s="86"/>
      <c r="AI232" s="96"/>
      <c r="AJ232" s="88"/>
      <c r="AK232" s="96"/>
      <c r="AL232" s="95"/>
      <c r="AM232" s="96"/>
      <c r="AN232" s="99"/>
      <c r="AO232" s="96"/>
      <c r="AP232" s="100"/>
      <c r="AQ232" s="95"/>
      <c r="AS232" s="89"/>
      <c r="AT232" s="89"/>
      <c r="AU232" s="89"/>
      <c r="AV232" s="90"/>
      <c r="AW232" s="90"/>
      <c r="AX232" s="90"/>
      <c r="AY232" s="90"/>
      <c r="AZ232" s="91"/>
      <c r="BA232" s="90"/>
      <c r="BB232" s="92"/>
      <c r="BC232" s="101"/>
      <c r="BD232" s="102"/>
      <c r="BE232" s="76"/>
      <c r="BF232" s="102"/>
      <c r="BG232" s="102"/>
      <c r="BH232" s="102"/>
      <c r="BI232" s="102"/>
      <c r="BJ232" s="102"/>
    </row>
    <row r="233" spans="3:62" s="9" customFormat="1">
      <c r="C233" s="49"/>
      <c r="D233" s="131" t="s">
        <v>405</v>
      </c>
      <c r="E233" s="80"/>
      <c r="F233" s="81"/>
      <c r="G233" s="93"/>
      <c r="H233" s="93"/>
      <c r="I233" s="95"/>
      <c r="J233" s="132"/>
      <c r="K233" s="83"/>
      <c r="L233" s="84"/>
      <c r="M233" s="84"/>
      <c r="N233" s="84"/>
      <c r="O233" s="96"/>
      <c r="P233" s="96"/>
      <c r="Q233" s="96"/>
      <c r="R233" s="96"/>
      <c r="S233" s="96"/>
      <c r="T233" s="96"/>
      <c r="U233" s="96"/>
      <c r="V233" s="85"/>
      <c r="W233" s="85"/>
      <c r="X233" s="85"/>
      <c r="Y233" s="97"/>
      <c r="Z233" s="95"/>
      <c r="AA233" s="96"/>
      <c r="AB233" s="98"/>
      <c r="AC233" s="96"/>
      <c r="AD233" s="41"/>
      <c r="AE233" s="96"/>
      <c r="AF233" s="95"/>
      <c r="AG233" s="96"/>
      <c r="AH233" s="86"/>
      <c r="AI233" s="96"/>
      <c r="AJ233" s="88"/>
      <c r="AK233" s="96"/>
      <c r="AL233" s="95"/>
      <c r="AM233" s="96"/>
      <c r="AN233" s="99"/>
      <c r="AO233" s="96"/>
      <c r="AP233" s="100"/>
      <c r="AQ233" s="95"/>
      <c r="AS233" s="89"/>
      <c r="AT233" s="89"/>
      <c r="AU233" s="89"/>
      <c r="AV233" s="90"/>
      <c r="AW233" s="90"/>
      <c r="AX233" s="90"/>
      <c r="AY233" s="90"/>
      <c r="AZ233" s="91"/>
      <c r="BA233" s="90"/>
      <c r="BB233" s="92"/>
      <c r="BC233" s="101"/>
      <c r="BD233" s="102"/>
      <c r="BE233" s="76"/>
      <c r="BF233" s="102"/>
      <c r="BG233" s="102"/>
      <c r="BH233" s="102"/>
      <c r="BI233" s="102"/>
      <c r="BJ233" s="102"/>
    </row>
    <row r="234" spans="3:62" s="9" customFormat="1">
      <c r="C234" s="49"/>
      <c r="D234" s="129"/>
      <c r="E234" s="80"/>
      <c r="F234" s="81"/>
      <c r="G234" s="93"/>
      <c r="H234" s="93"/>
      <c r="I234" s="95"/>
      <c r="J234" s="132"/>
      <c r="K234" s="83"/>
      <c r="L234" s="84"/>
      <c r="M234" s="84"/>
      <c r="N234" s="84"/>
      <c r="O234" s="96"/>
      <c r="P234" s="96"/>
      <c r="Q234" s="96"/>
      <c r="R234" s="96"/>
      <c r="S234" s="96"/>
      <c r="T234" s="96"/>
      <c r="U234" s="96"/>
      <c r="V234" s="85"/>
      <c r="W234" s="85"/>
      <c r="X234" s="85"/>
      <c r="Y234" s="97"/>
      <c r="Z234" s="95"/>
      <c r="AA234" s="96"/>
      <c r="AB234" s="98"/>
      <c r="AC234" s="96"/>
      <c r="AD234" s="41"/>
      <c r="AE234" s="96"/>
      <c r="AF234" s="95"/>
      <c r="AG234" s="96"/>
      <c r="AH234" s="86"/>
      <c r="AI234" s="96"/>
      <c r="AJ234" s="88"/>
      <c r="AK234" s="96"/>
      <c r="AL234" s="95"/>
      <c r="AM234" s="96"/>
      <c r="AN234" s="99"/>
      <c r="AO234" s="96"/>
      <c r="AP234" s="100"/>
      <c r="AQ234" s="95"/>
      <c r="AS234" s="89"/>
      <c r="AT234" s="89"/>
      <c r="AU234" s="89"/>
      <c r="AV234" s="90"/>
      <c r="AW234" s="90"/>
      <c r="AX234" s="90"/>
      <c r="AY234" s="90"/>
      <c r="AZ234" s="91"/>
      <c r="BA234" s="90"/>
      <c r="BB234" s="92"/>
      <c r="BC234" s="101"/>
      <c r="BD234" s="102"/>
      <c r="BE234" s="76"/>
      <c r="BF234" s="102"/>
      <c r="BG234" s="102"/>
      <c r="BH234" s="102"/>
      <c r="BI234" s="102"/>
      <c r="BJ234" s="102"/>
    </row>
    <row r="235" spans="3:62" s="9" customFormat="1">
      <c r="C235" s="10"/>
      <c r="D235" s="79" t="s">
        <v>406</v>
      </c>
      <c r="E235" s="80" t="s">
        <v>407</v>
      </c>
      <c r="F235" s="81" t="s">
        <v>60</v>
      </c>
      <c r="G235" s="93">
        <v>58755.970047508737</v>
      </c>
      <c r="H235" s="94">
        <v>0.72930432865989303</v>
      </c>
      <c r="I235" s="95">
        <v>42850.983290259144</v>
      </c>
      <c r="J235" s="132"/>
      <c r="K235" s="83">
        <f t="shared" si="194"/>
        <v>161.02627987473545</v>
      </c>
      <c r="L235" s="84">
        <f t="shared" si="195"/>
        <v>231.94527356290715</v>
      </c>
      <c r="M235" s="84">
        <f t="shared" si="196"/>
        <v>138.70751908034916</v>
      </c>
      <c r="N235" s="84">
        <f t="shared" si="197"/>
        <v>116.27606530611774</v>
      </c>
      <c r="O235" s="96">
        <f t="shared" ref="O235:O256" si="200">I235*K235*12</f>
        <v>82801613.13845858</v>
      </c>
      <c r="P235" s="96">
        <f t="shared" ref="P235:P256" si="201">I235*L235*12</f>
        <v>119268996.50038464</v>
      </c>
      <c r="Q235" s="96">
        <f t="shared" ref="Q235:Q256" si="202">I235*M235*12</f>
        <v>71325042.988144115</v>
      </c>
      <c r="R235" s="96">
        <f t="shared" ref="R235:R256" si="203">I235*N235*12</f>
        <v>59790524.777874395</v>
      </c>
      <c r="S235" s="96">
        <v>1</v>
      </c>
      <c r="T235" s="96">
        <v>1</v>
      </c>
      <c r="U235" s="96">
        <v>1</v>
      </c>
      <c r="V235" s="85">
        <f t="shared" ref="V235:V256" si="204">IF(S235=1,0,P235)</f>
        <v>0</v>
      </c>
      <c r="W235" s="85">
        <f t="shared" ref="W235:W256" si="205">IF(T235=1,0,Q235)</f>
        <v>0</v>
      </c>
      <c r="X235" s="85">
        <f t="shared" ref="X235:X256" si="206">IF(U235=1,0,R235)</f>
        <v>0</v>
      </c>
      <c r="Y235" s="97"/>
      <c r="Z235" s="95">
        <f t="shared" si="199"/>
        <v>333186177.40486175</v>
      </c>
      <c r="AA235" s="96"/>
      <c r="AB235" s="98">
        <f t="shared" ref="AB235:AB256" si="207">$AB$5</f>
        <v>9627095.9849410318</v>
      </c>
      <c r="AC235" s="96">
        <v>52</v>
      </c>
      <c r="AD235" s="41">
        <f t="shared" si="198"/>
        <v>845972.04065796093</v>
      </c>
      <c r="AE235" s="96">
        <f t="shared" ref="AE235:AE256" si="208">AC235*AD235</f>
        <v>43990546.114213966</v>
      </c>
      <c r="AF235" s="95">
        <f t="shared" ref="AF235:AF256" si="209">AE235+AB235</f>
        <v>53617642.099154994</v>
      </c>
      <c r="AG235" s="96"/>
      <c r="AH235" s="86">
        <f t="shared" ref="AH235:AH256" si="210">$AH$5</f>
        <v>13.477934378917446</v>
      </c>
      <c r="AI235" s="96">
        <f t="shared" ref="AI235:AI256" si="211">IF(F235="B",0,G235*AH235*12)</f>
        <v>0</v>
      </c>
      <c r="AJ235" s="88">
        <f t="shared" ref="AJ235:AJ256" si="212">$AJ$5</f>
        <v>120.60904549463476</v>
      </c>
      <c r="AK235" s="96">
        <f t="shared" ref="AK235:AK256" si="213">IF(F235="C",0,G235*AJ235*12)</f>
        <v>85038017.574496537</v>
      </c>
      <c r="AL235" s="95">
        <f t="shared" ref="AL235:AL256" si="214">IF(F235="A",AI235+AK235,IF(F235="B",AK235,AI235))</f>
        <v>85038017.574496537</v>
      </c>
      <c r="AM235" s="96"/>
      <c r="AN235" s="99">
        <v>1</v>
      </c>
      <c r="AO235" s="96">
        <f t="shared" ref="AO235:AO256" si="215">(AF235+AL235)*AN235</f>
        <v>138655659.67365152</v>
      </c>
      <c r="AP235" s="100"/>
      <c r="AQ235" s="95">
        <f t="shared" ref="AQ235:AQ256" si="216">Z235+AO235</f>
        <v>471841837.07851326</v>
      </c>
      <c r="AS235" s="89">
        <v>260742600</v>
      </c>
      <c r="AT235" s="89">
        <v>321435442.77367783</v>
      </c>
      <c r="AU235" s="89">
        <v>323960079.05979675</v>
      </c>
      <c r="AV235" s="90">
        <f t="shared" ref="AV235:AV256" si="217">(AU235-AT235)/AT235</f>
        <v>7.8542560967569362E-3</v>
      </c>
      <c r="AW235" s="90">
        <f t="shared" ref="AW235:AW256" si="218">AV235+($AV$28*-1)</f>
        <v>0.16959325956336332</v>
      </c>
      <c r="AX235" s="90">
        <f t="shared" ref="AX235:AX256" si="219">AW235/$AW$290</f>
        <v>3.8993105675984943E-3</v>
      </c>
      <c r="AY235" s="90">
        <f t="shared" ref="AY235:AY256" si="220">AU235/$AU$290</f>
        <v>5.2139669682615122E-3</v>
      </c>
      <c r="AZ235" s="91">
        <f t="shared" ref="AZ235:AZ256" si="221">AX235*AY235</f>
        <v>2.0330876498451598E-5</v>
      </c>
      <c r="BA235" s="90">
        <f t="shared" ref="BA235:BA256" si="222">AZ235/$AZ$290</f>
        <v>5.354433356094322E-3</v>
      </c>
      <c r="BB235" s="92">
        <f t="shared" ref="BB235:BB256" si="223">($AQ$290-$AS$290)*BA235</f>
        <v>276435693.80721956</v>
      </c>
      <c r="BC235" s="101">
        <f t="shared" ref="BC235:BC256" si="224">AS235+BB235</f>
        <v>537178293.80721951</v>
      </c>
      <c r="BD235" s="102"/>
      <c r="BE235" s="76"/>
      <c r="BF235" s="102"/>
      <c r="BG235" s="102"/>
      <c r="BH235" s="102"/>
      <c r="BI235" s="102"/>
      <c r="BJ235" s="102"/>
    </row>
    <row r="236" spans="3:62" s="9" customFormat="1">
      <c r="C236" s="49"/>
      <c r="D236" s="79" t="s">
        <v>408</v>
      </c>
      <c r="E236" s="80" t="s">
        <v>409</v>
      </c>
      <c r="F236" s="81" t="s">
        <v>60</v>
      </c>
      <c r="G236" s="93">
        <v>240088.81920842346</v>
      </c>
      <c r="H236" s="94">
        <v>0.58588176912542123</v>
      </c>
      <c r="I236" s="95">
        <v>140663.66214506456</v>
      </c>
      <c r="J236" s="132"/>
      <c r="K236" s="83">
        <f t="shared" si="194"/>
        <v>161.02627987473545</v>
      </c>
      <c r="L236" s="84">
        <f t="shared" si="195"/>
        <v>231.94527356290715</v>
      </c>
      <c r="M236" s="84">
        <f t="shared" si="196"/>
        <v>138.70751908034916</v>
      </c>
      <c r="N236" s="84">
        <f t="shared" si="197"/>
        <v>116.27606530611774</v>
      </c>
      <c r="O236" s="96">
        <f t="shared" si="200"/>
        <v>271806554.74531674</v>
      </c>
      <c r="P236" s="96">
        <f t="shared" si="201"/>
        <v>391515259.15916818</v>
      </c>
      <c r="Q236" s="96">
        <f t="shared" si="202"/>
        <v>234133291.21077996</v>
      </c>
      <c r="R236" s="96">
        <f t="shared" si="203"/>
        <v>196269805.98932654</v>
      </c>
      <c r="S236" s="96">
        <v>1</v>
      </c>
      <c r="T236" s="96">
        <v>1</v>
      </c>
      <c r="U236" s="96">
        <v>1</v>
      </c>
      <c r="V236" s="85">
        <f t="shared" si="204"/>
        <v>0</v>
      </c>
      <c r="W236" s="85">
        <f t="shared" si="205"/>
        <v>0</v>
      </c>
      <c r="X236" s="85">
        <f t="shared" si="206"/>
        <v>0</v>
      </c>
      <c r="Y236" s="97"/>
      <c r="Z236" s="95">
        <f t="shared" si="199"/>
        <v>1093724911.1045914</v>
      </c>
      <c r="AA236" s="96"/>
      <c r="AB236" s="98">
        <f t="shared" si="207"/>
        <v>9627095.9849410318</v>
      </c>
      <c r="AC236" s="96">
        <v>82</v>
      </c>
      <c r="AD236" s="41">
        <f t="shared" si="198"/>
        <v>845972.04065796093</v>
      </c>
      <c r="AE236" s="96">
        <f t="shared" si="208"/>
        <v>69369707.333952799</v>
      </c>
      <c r="AF236" s="95">
        <f t="shared" si="209"/>
        <v>78996803.318893835</v>
      </c>
      <c r="AG236" s="96"/>
      <c r="AH236" s="86">
        <f t="shared" si="210"/>
        <v>13.477934378917446</v>
      </c>
      <c r="AI236" s="96">
        <f t="shared" si="211"/>
        <v>0</v>
      </c>
      <c r="AJ236" s="88">
        <f t="shared" si="212"/>
        <v>120.60904549463476</v>
      </c>
      <c r="AK236" s="96">
        <f t="shared" si="213"/>
        <v>347482599.8239426</v>
      </c>
      <c r="AL236" s="95">
        <f t="shared" si="214"/>
        <v>347482599.8239426</v>
      </c>
      <c r="AM236" s="96"/>
      <c r="AN236" s="99">
        <v>0.32483473288525477</v>
      </c>
      <c r="AO236" s="96">
        <f t="shared" si="215"/>
        <v>138535323.00096616</v>
      </c>
      <c r="AP236" s="100"/>
      <c r="AQ236" s="95">
        <f t="shared" si="216"/>
        <v>1232260234.1055574</v>
      </c>
      <c r="AS236" s="89">
        <v>574516800</v>
      </c>
      <c r="AT236" s="89">
        <v>725419366.25248837</v>
      </c>
      <c r="AU236" s="89">
        <v>690642584.24093461</v>
      </c>
      <c r="AV236" s="90">
        <f t="shared" si="217"/>
        <v>-4.7940244814817103E-2</v>
      </c>
      <c r="AW236" s="90">
        <f t="shared" si="218"/>
        <v>0.11379875865178929</v>
      </c>
      <c r="AX236" s="90">
        <f t="shared" si="219"/>
        <v>2.6164760517780128E-3</v>
      </c>
      <c r="AY236" s="90">
        <f t="shared" si="220"/>
        <v>1.111552889960349E-2</v>
      </c>
      <c r="AZ236" s="91">
        <f t="shared" si="221"/>
        <v>2.9083515168658939E-5</v>
      </c>
      <c r="BA236" s="90">
        <f t="shared" si="222"/>
        <v>7.6595686242746435E-3</v>
      </c>
      <c r="BB236" s="92">
        <f t="shared" si="223"/>
        <v>395443929.56266952</v>
      </c>
      <c r="BC236" s="101">
        <f t="shared" si="224"/>
        <v>969960729.56266952</v>
      </c>
      <c r="BD236" s="102"/>
      <c r="BE236" s="76"/>
      <c r="BF236" s="102"/>
      <c r="BG236" s="102"/>
      <c r="BH236" s="102"/>
      <c r="BI236" s="102"/>
      <c r="BJ236" s="102"/>
    </row>
    <row r="237" spans="3:62" s="9" customFormat="1">
      <c r="C237" s="47"/>
      <c r="D237" s="79" t="s">
        <v>410</v>
      </c>
      <c r="E237" s="80" t="s">
        <v>411</v>
      </c>
      <c r="F237" s="81" t="s">
        <v>60</v>
      </c>
      <c r="G237" s="93">
        <v>339412.2410051091</v>
      </c>
      <c r="H237" s="94">
        <v>0.49824304647916101</v>
      </c>
      <c r="I237" s="95">
        <v>169109.78897070477</v>
      </c>
      <c r="J237" s="132"/>
      <c r="K237" s="83">
        <f t="shared" si="194"/>
        <v>161.02627987473545</v>
      </c>
      <c r="L237" s="84">
        <f t="shared" si="195"/>
        <v>231.94527356290715</v>
      </c>
      <c r="M237" s="84">
        <f t="shared" si="196"/>
        <v>138.70751908034916</v>
      </c>
      <c r="N237" s="84">
        <f t="shared" si="197"/>
        <v>116.27606530611774</v>
      </c>
      <c r="O237" s="96">
        <f t="shared" si="200"/>
        <v>326773442.50024986</v>
      </c>
      <c r="P237" s="96">
        <f t="shared" si="201"/>
        <v>470690595.17970741</v>
      </c>
      <c r="Q237" s="96">
        <f t="shared" si="202"/>
        <v>281481591.36393422</v>
      </c>
      <c r="R237" s="96">
        <f t="shared" si="203"/>
        <v>235961050.39513752</v>
      </c>
      <c r="S237" s="96">
        <v>1</v>
      </c>
      <c r="T237" s="96">
        <v>1</v>
      </c>
      <c r="U237" s="96">
        <v>1</v>
      </c>
      <c r="V237" s="85">
        <f t="shared" si="204"/>
        <v>0</v>
      </c>
      <c r="W237" s="85">
        <f t="shared" si="205"/>
        <v>0</v>
      </c>
      <c r="X237" s="85">
        <f t="shared" si="206"/>
        <v>0</v>
      </c>
      <c r="Y237" s="97"/>
      <c r="Z237" s="95">
        <f t="shared" si="199"/>
        <v>1314906679.439029</v>
      </c>
      <c r="AA237" s="96"/>
      <c r="AB237" s="98">
        <f t="shared" si="207"/>
        <v>9627095.9849410318</v>
      </c>
      <c r="AC237" s="96">
        <v>90</v>
      </c>
      <c r="AD237" s="41">
        <f t="shared" si="198"/>
        <v>845972.04065796093</v>
      </c>
      <c r="AE237" s="96">
        <f t="shared" si="208"/>
        <v>76137483.659216478</v>
      </c>
      <c r="AF237" s="95">
        <f t="shared" si="209"/>
        <v>85764579.644157514</v>
      </c>
      <c r="AG237" s="96"/>
      <c r="AH237" s="86">
        <f t="shared" si="210"/>
        <v>13.477934378917446</v>
      </c>
      <c r="AI237" s="96">
        <f t="shared" si="211"/>
        <v>0</v>
      </c>
      <c r="AJ237" s="88">
        <f t="shared" si="212"/>
        <v>120.60904549463476</v>
      </c>
      <c r="AK237" s="96">
        <f t="shared" si="213"/>
        <v>491234237.00185364</v>
      </c>
      <c r="AL237" s="95">
        <f t="shared" si="214"/>
        <v>491234237.00185364</v>
      </c>
      <c r="AM237" s="96"/>
      <c r="AN237" s="99">
        <v>0</v>
      </c>
      <c r="AO237" s="96">
        <f t="shared" si="215"/>
        <v>0</v>
      </c>
      <c r="AP237" s="100"/>
      <c r="AQ237" s="95">
        <f t="shared" si="216"/>
        <v>1314906679.439029</v>
      </c>
      <c r="AS237" s="89">
        <v>527290200.00000006</v>
      </c>
      <c r="AT237" s="89">
        <v>663776135.89750397</v>
      </c>
      <c r="AU237" s="89">
        <v>675452020.32444406</v>
      </c>
      <c r="AV237" s="90">
        <f t="shared" si="217"/>
        <v>1.7590093701023019E-2</v>
      </c>
      <c r="AW237" s="90">
        <f t="shared" si="218"/>
        <v>0.1793290971676294</v>
      </c>
      <c r="AX237" s="90">
        <f t="shared" si="219"/>
        <v>4.1231582284812305E-3</v>
      </c>
      <c r="AY237" s="90">
        <f t="shared" si="220"/>
        <v>1.0871044768349689E-2</v>
      </c>
      <c r="AZ237" s="91">
        <f t="shared" si="221"/>
        <v>4.4823037688808855E-5</v>
      </c>
      <c r="BA237" s="90">
        <f t="shared" si="222"/>
        <v>1.1804801831377493E-2</v>
      </c>
      <c r="BB237" s="92">
        <f t="shared" si="223"/>
        <v>609451713.65320635</v>
      </c>
      <c r="BC237" s="101">
        <f t="shared" si="224"/>
        <v>1136741913.6532063</v>
      </c>
      <c r="BD237" s="103"/>
      <c r="BE237" s="76"/>
      <c r="BF237" s="103"/>
      <c r="BG237" s="103"/>
      <c r="BH237" s="103"/>
      <c r="BI237" s="103"/>
      <c r="BJ237" s="103"/>
    </row>
    <row r="238" spans="3:62" s="9" customFormat="1">
      <c r="C238" s="47"/>
      <c r="D238" s="79" t="s">
        <v>412</v>
      </c>
      <c r="E238" s="80" t="s">
        <v>413</v>
      </c>
      <c r="F238" s="81" t="s">
        <v>60</v>
      </c>
      <c r="G238" s="93">
        <v>22518.847388264207</v>
      </c>
      <c r="H238" s="94">
        <v>0.68829638660251358</v>
      </c>
      <c r="I238" s="95">
        <v>15499.641287795703</v>
      </c>
      <c r="J238" s="96"/>
      <c r="K238" s="83">
        <f t="shared" si="194"/>
        <v>161.02627987473545</v>
      </c>
      <c r="L238" s="84">
        <f t="shared" si="195"/>
        <v>231.94527356290715</v>
      </c>
      <c r="M238" s="84">
        <f t="shared" si="196"/>
        <v>138.70751908034916</v>
      </c>
      <c r="N238" s="84">
        <f t="shared" si="197"/>
        <v>116.27606530611774</v>
      </c>
      <c r="O238" s="96">
        <f t="shared" si="200"/>
        <v>29950194.911599148</v>
      </c>
      <c r="P238" s="96">
        <f t="shared" si="201"/>
        <v>43140822.463496462</v>
      </c>
      <c r="Q238" s="96">
        <f t="shared" si="202"/>
        <v>25799001.475985877</v>
      </c>
      <c r="R238" s="96">
        <f t="shared" si="203"/>
        <v>21626847.631213583</v>
      </c>
      <c r="S238" s="96">
        <v>1</v>
      </c>
      <c r="T238" s="96">
        <v>1</v>
      </c>
      <c r="U238" s="96">
        <v>1</v>
      </c>
      <c r="V238" s="85">
        <f t="shared" si="204"/>
        <v>0</v>
      </c>
      <c r="W238" s="85">
        <f t="shared" si="205"/>
        <v>0</v>
      </c>
      <c r="X238" s="85">
        <f t="shared" si="206"/>
        <v>0</v>
      </c>
      <c r="Y238" s="97"/>
      <c r="Z238" s="95">
        <f t="shared" si="199"/>
        <v>120516866.48229507</v>
      </c>
      <c r="AA238" s="96"/>
      <c r="AB238" s="98">
        <f t="shared" si="207"/>
        <v>9627095.9849410318</v>
      </c>
      <c r="AC238" s="96">
        <v>13</v>
      </c>
      <c r="AD238" s="41">
        <f t="shared" si="198"/>
        <v>845972.04065796093</v>
      </c>
      <c r="AE238" s="96">
        <f t="shared" si="208"/>
        <v>10997636.528553491</v>
      </c>
      <c r="AF238" s="95">
        <f t="shared" si="209"/>
        <v>20624732.513494521</v>
      </c>
      <c r="AG238" s="96"/>
      <c r="AH238" s="86">
        <f t="shared" si="210"/>
        <v>13.477934378917446</v>
      </c>
      <c r="AI238" s="96">
        <f t="shared" si="211"/>
        <v>0</v>
      </c>
      <c r="AJ238" s="88">
        <f t="shared" si="212"/>
        <v>120.60904549463476</v>
      </c>
      <c r="AK238" s="96">
        <f t="shared" si="213"/>
        <v>32591720.269654736</v>
      </c>
      <c r="AL238" s="95">
        <f t="shared" si="214"/>
        <v>32591720.269654736</v>
      </c>
      <c r="AM238" s="96"/>
      <c r="AN238" s="99">
        <v>0.48015060459172765</v>
      </c>
      <c r="AO238" s="96">
        <f t="shared" si="215"/>
        <v>25551911.978056245</v>
      </c>
      <c r="AP238" s="100"/>
      <c r="AQ238" s="95">
        <f t="shared" si="216"/>
        <v>146068778.46035132</v>
      </c>
      <c r="AS238" s="89">
        <v>64028700.000000007</v>
      </c>
      <c r="AT238" s="89">
        <v>79647133.346707493</v>
      </c>
      <c r="AU238" s="89">
        <v>87197229.997131944</v>
      </c>
      <c r="AV238" s="90">
        <f t="shared" si="217"/>
        <v>9.4794330105498537E-2</v>
      </c>
      <c r="AW238" s="90">
        <f t="shared" si="218"/>
        <v>0.25653333357210495</v>
      </c>
      <c r="AX238" s="90">
        <f t="shared" si="219"/>
        <v>5.8982482034626253E-3</v>
      </c>
      <c r="AY238" s="90">
        <f t="shared" si="220"/>
        <v>1.4033935238206602E-3</v>
      </c>
      <c r="AZ238" s="91">
        <f t="shared" si="221"/>
        <v>8.2775633306262927E-6</v>
      </c>
      <c r="BA238" s="90">
        <f t="shared" si="222"/>
        <v>2.1800172367415728E-3</v>
      </c>
      <c r="BB238" s="92">
        <f t="shared" si="223"/>
        <v>112548711.93129076</v>
      </c>
      <c r="BC238" s="101">
        <f t="shared" si="224"/>
        <v>176577411.93129078</v>
      </c>
      <c r="BD238" s="103"/>
      <c r="BE238" s="76"/>
      <c r="BF238" s="103"/>
      <c r="BG238" s="103"/>
      <c r="BH238" s="103"/>
      <c r="BI238" s="103"/>
      <c r="BJ238" s="103"/>
    </row>
    <row r="239" spans="3:62" s="9" customFormat="1">
      <c r="C239" s="47"/>
      <c r="D239" s="79" t="s">
        <v>414</v>
      </c>
      <c r="E239" s="80" t="s">
        <v>415</v>
      </c>
      <c r="F239" s="81" t="s">
        <v>60</v>
      </c>
      <c r="G239" s="93">
        <v>86135.860956713572</v>
      </c>
      <c r="H239" s="94">
        <v>0.66287692270431786</v>
      </c>
      <c r="I239" s="95">
        <v>57097.474445473294</v>
      </c>
      <c r="J239" s="96"/>
      <c r="K239" s="83">
        <f t="shared" si="194"/>
        <v>161.02627987473545</v>
      </c>
      <c r="L239" s="84">
        <f t="shared" si="195"/>
        <v>231.94527356290715</v>
      </c>
      <c r="M239" s="84">
        <f t="shared" si="196"/>
        <v>138.70751908034916</v>
      </c>
      <c r="N239" s="84">
        <f t="shared" si="197"/>
        <v>116.27606530611774</v>
      </c>
      <c r="O239" s="96">
        <f t="shared" si="200"/>
        <v>110330326.80236806</v>
      </c>
      <c r="P239" s="96">
        <f t="shared" si="201"/>
        <v>158921871.96007684</v>
      </c>
      <c r="Q239" s="96">
        <f t="shared" si="202"/>
        <v>95038188.313022822</v>
      </c>
      <c r="R239" s="96">
        <f t="shared" si="203"/>
        <v>79668836.009234905</v>
      </c>
      <c r="S239" s="96">
        <v>1</v>
      </c>
      <c r="T239" s="96">
        <v>1</v>
      </c>
      <c r="U239" s="96">
        <v>1</v>
      </c>
      <c r="V239" s="85">
        <f t="shared" si="204"/>
        <v>0</v>
      </c>
      <c r="W239" s="85">
        <f t="shared" si="205"/>
        <v>0</v>
      </c>
      <c r="X239" s="85">
        <f t="shared" si="206"/>
        <v>0</v>
      </c>
      <c r="Y239" s="97"/>
      <c r="Z239" s="95">
        <f t="shared" si="199"/>
        <v>443959223.08470261</v>
      </c>
      <c r="AA239" s="96"/>
      <c r="AB239" s="98">
        <f t="shared" si="207"/>
        <v>9627095.9849410318</v>
      </c>
      <c r="AC239" s="96">
        <v>69</v>
      </c>
      <c r="AD239" s="41">
        <f t="shared" si="198"/>
        <v>845972.04065796093</v>
      </c>
      <c r="AE239" s="96">
        <f t="shared" si="208"/>
        <v>58372070.805399306</v>
      </c>
      <c r="AF239" s="95">
        <f t="shared" si="209"/>
        <v>67999166.790340334</v>
      </c>
      <c r="AG239" s="96"/>
      <c r="AH239" s="86">
        <f t="shared" si="210"/>
        <v>13.477934378917446</v>
      </c>
      <c r="AI239" s="96">
        <f t="shared" si="211"/>
        <v>0</v>
      </c>
      <c r="AJ239" s="88">
        <f t="shared" si="212"/>
        <v>120.60904549463476</v>
      </c>
      <c r="AK239" s="96">
        <f t="shared" si="213"/>
        <v>124665167.67417361</v>
      </c>
      <c r="AL239" s="95">
        <f t="shared" si="214"/>
        <v>124665167.67417361</v>
      </c>
      <c r="AM239" s="96"/>
      <c r="AN239" s="99">
        <v>0.84574320068475717</v>
      </c>
      <c r="AO239" s="96">
        <f t="shared" si="215"/>
        <v>162944550.88781661</v>
      </c>
      <c r="AP239" s="100"/>
      <c r="AQ239" s="95">
        <f t="shared" si="216"/>
        <v>606903773.97251916</v>
      </c>
      <c r="AS239" s="89">
        <v>328142700</v>
      </c>
      <c r="AT239" s="89">
        <v>404984046.78232622</v>
      </c>
      <c r="AU239" s="89">
        <v>408357298.54944897</v>
      </c>
      <c r="AV239" s="90">
        <f t="shared" si="217"/>
        <v>8.3293448073420671E-3</v>
      </c>
      <c r="AW239" s="90">
        <f t="shared" si="218"/>
        <v>0.17006834827394846</v>
      </c>
      <c r="AX239" s="90">
        <f t="shared" si="219"/>
        <v>3.910233869824661E-3</v>
      </c>
      <c r="AY239" s="90">
        <f t="shared" si="220"/>
        <v>6.5722957966445296E-3</v>
      </c>
      <c r="AZ239" s="91">
        <f t="shared" si="221"/>
        <v>2.5699213626545692E-5</v>
      </c>
      <c r="BA239" s="90">
        <f t="shared" si="222"/>
        <v>6.768263369159218E-3</v>
      </c>
      <c r="BB239" s="92">
        <f t="shared" si="223"/>
        <v>349428119.82037097</v>
      </c>
      <c r="BC239" s="101">
        <f t="shared" si="224"/>
        <v>677570819.82037091</v>
      </c>
      <c r="BD239" s="103"/>
      <c r="BE239" s="76"/>
      <c r="BF239" s="103"/>
      <c r="BG239" s="103"/>
      <c r="BH239" s="103"/>
      <c r="BI239" s="103"/>
      <c r="BJ239" s="103"/>
    </row>
    <row r="240" spans="3:62" s="10" customFormat="1">
      <c r="C240" s="49"/>
      <c r="D240" s="104" t="s">
        <v>416</v>
      </c>
      <c r="E240" s="105" t="s">
        <v>417</v>
      </c>
      <c r="F240" s="52" t="s">
        <v>74</v>
      </c>
      <c r="G240" s="106">
        <v>746911.73860601918</v>
      </c>
      <c r="H240" s="107">
        <v>0</v>
      </c>
      <c r="I240" s="108">
        <v>0</v>
      </c>
      <c r="J240" s="107"/>
      <c r="K240" s="57">
        <f t="shared" si="194"/>
        <v>161.02627987473545</v>
      </c>
      <c r="L240" s="58">
        <f t="shared" si="195"/>
        <v>231.94527356290715</v>
      </c>
      <c r="M240" s="58">
        <f t="shared" si="196"/>
        <v>138.70751908034916</v>
      </c>
      <c r="N240" s="58">
        <f t="shared" si="197"/>
        <v>116.27606530611774</v>
      </c>
      <c r="O240" s="107">
        <f t="shared" si="200"/>
        <v>0</v>
      </c>
      <c r="P240" s="107">
        <f t="shared" si="201"/>
        <v>0</v>
      </c>
      <c r="Q240" s="107">
        <f t="shared" si="202"/>
        <v>0</v>
      </c>
      <c r="R240" s="107">
        <f t="shared" si="203"/>
        <v>0</v>
      </c>
      <c r="S240" s="107">
        <v>0</v>
      </c>
      <c r="T240" s="107">
        <v>0</v>
      </c>
      <c r="U240" s="107">
        <v>0</v>
      </c>
      <c r="V240" s="85">
        <f t="shared" si="204"/>
        <v>0</v>
      </c>
      <c r="W240" s="85">
        <f t="shared" si="205"/>
        <v>0</v>
      </c>
      <c r="X240" s="85">
        <f t="shared" si="206"/>
        <v>0</v>
      </c>
      <c r="Y240" s="109"/>
      <c r="Z240" s="108">
        <f t="shared" si="199"/>
        <v>0</v>
      </c>
      <c r="AA240" s="107"/>
      <c r="AB240" s="110">
        <f t="shared" si="207"/>
        <v>9627095.9849410318</v>
      </c>
      <c r="AC240" s="107">
        <v>70</v>
      </c>
      <c r="AD240" s="62">
        <f t="shared" si="198"/>
        <v>845972.04065796093</v>
      </c>
      <c r="AE240" s="107">
        <f t="shared" si="208"/>
        <v>59218042.846057266</v>
      </c>
      <c r="AF240" s="108">
        <f t="shared" si="209"/>
        <v>68845138.830998302</v>
      </c>
      <c r="AG240" s="107"/>
      <c r="AH240" s="64">
        <f t="shared" si="210"/>
        <v>13.477934378917446</v>
      </c>
      <c r="AI240" s="107">
        <f t="shared" si="211"/>
        <v>120801928.79730082</v>
      </c>
      <c r="AJ240" s="66">
        <f t="shared" si="212"/>
        <v>120.60904549463476</v>
      </c>
      <c r="AK240" s="107">
        <f t="shared" si="213"/>
        <v>0</v>
      </c>
      <c r="AL240" s="108">
        <f t="shared" si="214"/>
        <v>120801928.79730082</v>
      </c>
      <c r="AM240" s="107"/>
      <c r="AN240" s="111">
        <v>0.59240781759277561</v>
      </c>
      <c r="AO240" s="107">
        <f t="shared" si="215"/>
        <v>112348405.44655021</v>
      </c>
      <c r="AP240" s="112"/>
      <c r="AQ240" s="108">
        <f t="shared" si="216"/>
        <v>112348405.44655021</v>
      </c>
      <c r="AS240" s="71">
        <v>63054000</v>
      </c>
      <c r="AT240" s="71">
        <v>79193867.443783015</v>
      </c>
      <c r="AU240" s="71">
        <v>79470764.708465189</v>
      </c>
      <c r="AV240" s="72">
        <f t="shared" si="217"/>
        <v>3.4964483187884909E-3</v>
      </c>
      <c r="AW240" s="72">
        <f t="shared" si="218"/>
        <v>0.16523545178539487</v>
      </c>
      <c r="AX240" s="72">
        <f t="shared" si="219"/>
        <v>3.7991152770312617E-3</v>
      </c>
      <c r="AY240" s="72">
        <f t="shared" si="220"/>
        <v>1.2790401315340395E-3</v>
      </c>
      <c r="AZ240" s="73">
        <f t="shared" si="221"/>
        <v>4.8592209036470435E-6</v>
      </c>
      <c r="BA240" s="72">
        <f t="shared" si="222"/>
        <v>1.2797468172658509E-3</v>
      </c>
      <c r="BB240" s="74">
        <f t="shared" si="223"/>
        <v>66070053.692201495</v>
      </c>
      <c r="BC240" s="113">
        <f t="shared" si="224"/>
        <v>129124053.6922015</v>
      </c>
      <c r="BD240" s="102"/>
      <c r="BE240" s="76"/>
      <c r="BF240" s="102"/>
      <c r="BG240" s="102"/>
      <c r="BH240" s="102"/>
      <c r="BI240" s="102"/>
      <c r="BJ240" s="102"/>
    </row>
    <row r="241" spans="3:62" s="9" customFormat="1">
      <c r="C241" s="47"/>
      <c r="D241" s="79" t="s">
        <v>418</v>
      </c>
      <c r="E241" s="80" t="s">
        <v>419</v>
      </c>
      <c r="F241" s="81" t="s">
        <v>60</v>
      </c>
      <c r="G241" s="93">
        <v>30749.422198538745</v>
      </c>
      <c r="H241" s="94">
        <v>0.79627571953420828</v>
      </c>
      <c r="I241" s="95">
        <v>24485.018286402596</v>
      </c>
      <c r="J241" s="96"/>
      <c r="K241" s="83">
        <f t="shared" si="194"/>
        <v>161.02627987473545</v>
      </c>
      <c r="L241" s="84">
        <f t="shared" si="195"/>
        <v>231.94527356290715</v>
      </c>
      <c r="M241" s="84">
        <f t="shared" si="196"/>
        <v>138.70751908034916</v>
      </c>
      <c r="N241" s="84">
        <f t="shared" si="197"/>
        <v>116.27606530611774</v>
      </c>
      <c r="O241" s="96">
        <f t="shared" si="200"/>
        <v>47312776.887891352</v>
      </c>
      <c r="P241" s="96">
        <f t="shared" si="201"/>
        <v>68150211.175589204</v>
      </c>
      <c r="Q241" s="96">
        <f t="shared" si="202"/>
        <v>40755073.693726629</v>
      </c>
      <c r="R241" s="96">
        <f t="shared" si="203"/>
        <v>34164259.023494825</v>
      </c>
      <c r="S241" s="96">
        <v>0</v>
      </c>
      <c r="T241" s="96">
        <v>0</v>
      </c>
      <c r="U241" s="96">
        <v>1</v>
      </c>
      <c r="V241" s="85">
        <f t="shared" si="204"/>
        <v>68150211.175589204</v>
      </c>
      <c r="W241" s="85">
        <f t="shared" si="205"/>
        <v>40755073.693726629</v>
      </c>
      <c r="X241" s="85">
        <f t="shared" si="206"/>
        <v>0</v>
      </c>
      <c r="Y241" s="97"/>
      <c r="Z241" s="95">
        <f t="shared" si="199"/>
        <v>81477035.911386162</v>
      </c>
      <c r="AA241" s="96"/>
      <c r="AB241" s="98">
        <f t="shared" si="207"/>
        <v>9627095.9849410318</v>
      </c>
      <c r="AC241" s="96">
        <v>27</v>
      </c>
      <c r="AD241" s="41">
        <f t="shared" si="198"/>
        <v>845972.04065796093</v>
      </c>
      <c r="AE241" s="96">
        <f t="shared" si="208"/>
        <v>22841245.097764947</v>
      </c>
      <c r="AF241" s="95">
        <f t="shared" si="209"/>
        <v>32468341.082705978</v>
      </c>
      <c r="AG241" s="96"/>
      <c r="AH241" s="86">
        <f t="shared" si="210"/>
        <v>13.477934378917446</v>
      </c>
      <c r="AI241" s="96">
        <f t="shared" si="211"/>
        <v>0</v>
      </c>
      <c r="AJ241" s="88">
        <f t="shared" si="212"/>
        <v>120.60904549463476</v>
      </c>
      <c r="AK241" s="96">
        <f t="shared" si="213"/>
        <v>44503901.530527495</v>
      </c>
      <c r="AL241" s="95">
        <f t="shared" si="214"/>
        <v>44503901.530527495</v>
      </c>
      <c r="AM241" s="96"/>
      <c r="AN241" s="99">
        <v>1</v>
      </c>
      <c r="AO241" s="96">
        <f t="shared" si="215"/>
        <v>76972242.613233477</v>
      </c>
      <c r="AP241" s="100"/>
      <c r="AQ241" s="95">
        <f t="shared" si="216"/>
        <v>158449278.52461964</v>
      </c>
      <c r="AS241" s="89">
        <v>90045000</v>
      </c>
      <c r="AT241" s="89">
        <v>111570634.00983389</v>
      </c>
      <c r="AU241" s="89">
        <v>116456845.37319905</v>
      </c>
      <c r="AV241" s="90">
        <f t="shared" si="217"/>
        <v>4.3794779932275776E-2</v>
      </c>
      <c r="AW241" s="90">
        <f t="shared" si="218"/>
        <v>0.20553378339888217</v>
      </c>
      <c r="AX241" s="90">
        <f t="shared" si="219"/>
        <v>4.725659826747582E-3</v>
      </c>
      <c r="AY241" s="90">
        <f t="shared" si="220"/>
        <v>1.8743116336001407E-3</v>
      </c>
      <c r="AZ241" s="91">
        <f t="shared" si="221"/>
        <v>8.8573591897098189E-6</v>
      </c>
      <c r="BA241" s="90">
        <f t="shared" si="222"/>
        <v>2.3327149469381122E-3</v>
      </c>
      <c r="BB241" s="92">
        <f t="shared" si="223"/>
        <v>120432104.00169727</v>
      </c>
      <c r="BC241" s="101">
        <f t="shared" si="224"/>
        <v>210477104.00169727</v>
      </c>
      <c r="BD241" s="103"/>
      <c r="BE241" s="76"/>
      <c r="BF241" s="103"/>
      <c r="BG241" s="103"/>
      <c r="BH241" s="103"/>
      <c r="BI241" s="103"/>
      <c r="BJ241" s="103"/>
    </row>
    <row r="242" spans="3:62" s="9" customFormat="1">
      <c r="C242" s="47"/>
      <c r="D242" s="79" t="s">
        <v>420</v>
      </c>
      <c r="E242" s="80" t="s">
        <v>421</v>
      </c>
      <c r="F242" s="81" t="s">
        <v>60</v>
      </c>
      <c r="G242" s="93">
        <v>38620.083207088035</v>
      </c>
      <c r="H242" s="94">
        <v>0.70639485208386099</v>
      </c>
      <c r="I242" s="95">
        <v>27281.027964537356</v>
      </c>
      <c r="J242" s="96"/>
      <c r="K242" s="83">
        <f t="shared" si="194"/>
        <v>161.02627987473545</v>
      </c>
      <c r="L242" s="84">
        <f t="shared" si="195"/>
        <v>231.94527356290715</v>
      </c>
      <c r="M242" s="84">
        <f t="shared" si="196"/>
        <v>138.70751908034916</v>
      </c>
      <c r="N242" s="84">
        <f t="shared" si="197"/>
        <v>116.27606530611774</v>
      </c>
      <c r="O242" s="96">
        <f t="shared" si="200"/>
        <v>52715549.331456922</v>
      </c>
      <c r="P242" s="96">
        <f t="shared" si="201"/>
        <v>75932465.931743249</v>
      </c>
      <c r="Q242" s="96">
        <f t="shared" si="202"/>
        <v>45409004.483071253</v>
      </c>
      <c r="R242" s="96">
        <f t="shared" si="203"/>
        <v>38065567.070670843</v>
      </c>
      <c r="S242" s="96">
        <v>0</v>
      </c>
      <c r="T242" s="96">
        <v>0</v>
      </c>
      <c r="U242" s="96">
        <v>1</v>
      </c>
      <c r="V242" s="85">
        <f t="shared" si="204"/>
        <v>75932465.931743249</v>
      </c>
      <c r="W242" s="85">
        <f t="shared" si="205"/>
        <v>45409004.483071253</v>
      </c>
      <c r="X242" s="85">
        <f t="shared" si="206"/>
        <v>0</v>
      </c>
      <c r="Y242" s="97"/>
      <c r="Z242" s="95">
        <f t="shared" si="199"/>
        <v>90781116.402127758</v>
      </c>
      <c r="AA242" s="96"/>
      <c r="AB242" s="98">
        <f t="shared" si="207"/>
        <v>9627095.9849410318</v>
      </c>
      <c r="AC242" s="96">
        <v>28</v>
      </c>
      <c r="AD242" s="41">
        <f t="shared" si="198"/>
        <v>845972.04065796093</v>
      </c>
      <c r="AE242" s="96">
        <f t="shared" si="208"/>
        <v>23687217.138422906</v>
      </c>
      <c r="AF242" s="95">
        <f t="shared" si="209"/>
        <v>33314313.123363938</v>
      </c>
      <c r="AG242" s="96"/>
      <c r="AH242" s="86">
        <f t="shared" si="210"/>
        <v>13.477934378917446</v>
      </c>
      <c r="AI242" s="96">
        <f t="shared" si="211"/>
        <v>0</v>
      </c>
      <c r="AJ242" s="88">
        <f t="shared" si="212"/>
        <v>120.60904549463476</v>
      </c>
      <c r="AK242" s="96">
        <f t="shared" si="213"/>
        <v>55895176.470363133</v>
      </c>
      <c r="AL242" s="95">
        <f t="shared" si="214"/>
        <v>55895176.470363133</v>
      </c>
      <c r="AM242" s="96"/>
      <c r="AN242" s="99">
        <v>0.70112877187083411</v>
      </c>
      <c r="AO242" s="96">
        <f t="shared" si="215"/>
        <v>62547339.878073812</v>
      </c>
      <c r="AP242" s="100"/>
      <c r="AQ242" s="95">
        <f t="shared" si="216"/>
        <v>153328456.28020155</v>
      </c>
      <c r="AS242" s="89">
        <v>79918200</v>
      </c>
      <c r="AT242" s="89">
        <v>99012767.356624782</v>
      </c>
      <c r="AU242" s="89">
        <v>106832855.88225624</v>
      </c>
      <c r="AV242" s="90">
        <f t="shared" si="217"/>
        <v>7.8980607596442751E-2</v>
      </c>
      <c r="AW242" s="90">
        <f t="shared" si="218"/>
        <v>0.24071961106304912</v>
      </c>
      <c r="AX242" s="90">
        <f t="shared" si="219"/>
        <v>5.5346570120945911E-3</v>
      </c>
      <c r="AY242" s="90">
        <f t="shared" si="220"/>
        <v>1.7194185879683991E-3</v>
      </c>
      <c r="AZ242" s="91">
        <f t="shared" si="221"/>
        <v>9.516392144625081E-6</v>
      </c>
      <c r="BA242" s="90">
        <f t="shared" si="222"/>
        <v>2.506280903960793E-3</v>
      </c>
      <c r="BB242" s="92">
        <f t="shared" si="223"/>
        <v>129392870.26023498</v>
      </c>
      <c r="BC242" s="101">
        <f t="shared" si="224"/>
        <v>209311070.26023498</v>
      </c>
      <c r="BD242" s="103"/>
      <c r="BE242" s="76"/>
      <c r="BF242" s="103"/>
      <c r="BG242" s="103"/>
      <c r="BH242" s="103"/>
      <c r="BI242" s="103"/>
      <c r="BJ242" s="103"/>
    </row>
    <row r="243" spans="3:62" s="9" customFormat="1">
      <c r="C243" s="49"/>
      <c r="D243" s="79" t="s">
        <v>422</v>
      </c>
      <c r="E243" s="80" t="s">
        <v>423</v>
      </c>
      <c r="F243" s="81" t="s">
        <v>60</v>
      </c>
      <c r="G243" s="93">
        <v>118030.86862607628</v>
      </c>
      <c r="H243" s="94">
        <v>0.63178174291685629</v>
      </c>
      <c r="I243" s="95">
        <v>74569.747898572969</v>
      </c>
      <c r="J243" s="96"/>
      <c r="K243" s="83">
        <f t="shared" si="194"/>
        <v>161.02627987473545</v>
      </c>
      <c r="L243" s="84">
        <f t="shared" si="195"/>
        <v>231.94527356290715</v>
      </c>
      <c r="M243" s="84">
        <f t="shared" si="196"/>
        <v>138.70751908034916</v>
      </c>
      <c r="N243" s="84">
        <f t="shared" si="197"/>
        <v>116.27606530611774</v>
      </c>
      <c r="O243" s="96">
        <f t="shared" si="200"/>
        <v>144092269.14364892</v>
      </c>
      <c r="P243" s="96">
        <f t="shared" si="201"/>
        <v>207553206.9102183</v>
      </c>
      <c r="Q243" s="96">
        <f t="shared" si="202"/>
        <v>124120616.75349763</v>
      </c>
      <c r="R243" s="96">
        <f t="shared" si="203"/>
        <v>104048122.51818247</v>
      </c>
      <c r="S243" s="96">
        <v>0</v>
      </c>
      <c r="T243" s="96">
        <v>0</v>
      </c>
      <c r="U243" s="96">
        <v>1</v>
      </c>
      <c r="V243" s="85">
        <f t="shared" si="204"/>
        <v>207553206.9102183</v>
      </c>
      <c r="W243" s="85">
        <f t="shared" si="205"/>
        <v>124120616.75349763</v>
      </c>
      <c r="X243" s="85">
        <f t="shared" si="206"/>
        <v>0</v>
      </c>
      <c r="Y243" s="97"/>
      <c r="Z243" s="95">
        <f t="shared" si="199"/>
        <v>248140391.66183141</v>
      </c>
      <c r="AA243" s="96"/>
      <c r="AB243" s="98">
        <f t="shared" si="207"/>
        <v>9627095.9849410318</v>
      </c>
      <c r="AC243" s="96">
        <v>70</v>
      </c>
      <c r="AD243" s="41">
        <f t="shared" si="198"/>
        <v>845972.04065796093</v>
      </c>
      <c r="AE243" s="96">
        <f t="shared" si="208"/>
        <v>59218042.846057266</v>
      </c>
      <c r="AF243" s="95">
        <f t="shared" si="209"/>
        <v>68845138.830998302</v>
      </c>
      <c r="AG243" s="96"/>
      <c r="AH243" s="86">
        <f t="shared" si="210"/>
        <v>13.477934378917446</v>
      </c>
      <c r="AI243" s="96">
        <f t="shared" si="211"/>
        <v>0</v>
      </c>
      <c r="AJ243" s="88">
        <f t="shared" si="212"/>
        <v>120.60904549463476</v>
      </c>
      <c r="AK243" s="96">
        <f t="shared" si="213"/>
        <v>170827084.8467243</v>
      </c>
      <c r="AL243" s="95">
        <f t="shared" si="214"/>
        <v>170827084.8467243</v>
      </c>
      <c r="AM243" s="96"/>
      <c r="AN243" s="99">
        <v>0.56175264896251664</v>
      </c>
      <c r="AO243" s="96">
        <f t="shared" si="215"/>
        <v>134636506.53369749</v>
      </c>
      <c r="AP243" s="100"/>
      <c r="AQ243" s="95">
        <f t="shared" si="216"/>
        <v>382776898.19552886</v>
      </c>
      <c r="AS243" s="89">
        <v>182320200</v>
      </c>
      <c r="AT243" s="89">
        <v>226931999.17110676</v>
      </c>
      <c r="AU243" s="89">
        <v>252332562.52332383</v>
      </c>
      <c r="AV243" s="90">
        <f t="shared" si="217"/>
        <v>0.11193028504131342</v>
      </c>
      <c r="AW243" s="90">
        <f t="shared" si="218"/>
        <v>0.27366928850791983</v>
      </c>
      <c r="AX243" s="90">
        <f t="shared" si="219"/>
        <v>6.2922403369893116E-3</v>
      </c>
      <c r="AY243" s="90">
        <f t="shared" si="220"/>
        <v>4.0611597880569391E-3</v>
      </c>
      <c r="AZ243" s="91">
        <f t="shared" si="221"/>
        <v>2.5553793433370835E-5</v>
      </c>
      <c r="BA243" s="90">
        <f t="shared" si="222"/>
        <v>6.7299648367253389E-3</v>
      </c>
      <c r="BB243" s="92">
        <f t="shared" si="223"/>
        <v>347450864.58511668</v>
      </c>
      <c r="BC243" s="101">
        <f t="shared" si="224"/>
        <v>529771064.58511668</v>
      </c>
      <c r="BD243" s="102"/>
      <c r="BE243" s="76"/>
      <c r="BF243" s="102"/>
      <c r="BG243" s="102"/>
      <c r="BH243" s="102"/>
      <c r="BI243" s="102"/>
      <c r="BJ243" s="102"/>
    </row>
    <row r="244" spans="3:62" s="9" customFormat="1">
      <c r="C244" s="47"/>
      <c r="D244" s="79" t="s">
        <v>424</v>
      </c>
      <c r="E244" s="80" t="s">
        <v>425</v>
      </c>
      <c r="F244" s="81" t="s">
        <v>60</v>
      </c>
      <c r="G244" s="93">
        <v>60889.874826231615</v>
      </c>
      <c r="H244" s="94">
        <v>0.64793446826831169</v>
      </c>
      <c r="I244" s="95">
        <v>39452.648668458438</v>
      </c>
      <c r="J244" s="96"/>
      <c r="K244" s="83">
        <f t="shared" si="194"/>
        <v>161.02627987473545</v>
      </c>
      <c r="L244" s="84">
        <f t="shared" si="195"/>
        <v>231.94527356290715</v>
      </c>
      <c r="M244" s="84">
        <f t="shared" si="196"/>
        <v>138.70751908034916</v>
      </c>
      <c r="N244" s="84">
        <f t="shared" si="197"/>
        <v>116.27606530611774</v>
      </c>
      <c r="O244" s="96">
        <f t="shared" si="200"/>
        <v>76234958.955441564</v>
      </c>
      <c r="P244" s="96">
        <f t="shared" si="201"/>
        <v>109810264.65824229</v>
      </c>
      <c r="Q244" s="96">
        <f t="shared" si="202"/>
        <v>65668548.215406127</v>
      </c>
      <c r="R244" s="96">
        <f t="shared" si="203"/>
        <v>55048785.036875919</v>
      </c>
      <c r="S244" s="96">
        <v>0</v>
      </c>
      <c r="T244" s="96">
        <v>0</v>
      </c>
      <c r="U244" s="96">
        <v>1</v>
      </c>
      <c r="V244" s="85">
        <f t="shared" si="204"/>
        <v>109810264.65824229</v>
      </c>
      <c r="W244" s="85">
        <f t="shared" si="205"/>
        <v>65668548.215406127</v>
      </c>
      <c r="X244" s="85">
        <f t="shared" si="206"/>
        <v>0</v>
      </c>
      <c r="Y244" s="97"/>
      <c r="Z244" s="95">
        <f t="shared" si="199"/>
        <v>131283743.9923175</v>
      </c>
      <c r="AA244" s="96"/>
      <c r="AB244" s="98">
        <f t="shared" si="207"/>
        <v>9627095.9849410318</v>
      </c>
      <c r="AC244" s="96">
        <v>39</v>
      </c>
      <c r="AD244" s="41">
        <f t="shared" si="198"/>
        <v>845972.04065796093</v>
      </c>
      <c r="AE244" s="96">
        <f t="shared" si="208"/>
        <v>32992909.585660476</v>
      </c>
      <c r="AF244" s="95">
        <f t="shared" si="209"/>
        <v>42620005.570601508</v>
      </c>
      <c r="AG244" s="96"/>
      <c r="AH244" s="86">
        <f t="shared" si="210"/>
        <v>13.477934378917446</v>
      </c>
      <c r="AI244" s="96">
        <f t="shared" si="211"/>
        <v>0</v>
      </c>
      <c r="AJ244" s="88">
        <f t="shared" si="212"/>
        <v>120.60904549463476</v>
      </c>
      <c r="AK244" s="96">
        <f t="shared" si="213"/>
        <v>88126436.19695501</v>
      </c>
      <c r="AL244" s="95">
        <f t="shared" si="214"/>
        <v>88126436.19695501</v>
      </c>
      <c r="AM244" s="96"/>
      <c r="AN244" s="99">
        <v>0.44787568617135143</v>
      </c>
      <c r="AO244" s="96">
        <f t="shared" si="215"/>
        <v>58558152.321107015</v>
      </c>
      <c r="AP244" s="100"/>
      <c r="AQ244" s="95">
        <f t="shared" si="216"/>
        <v>189841896.31342453</v>
      </c>
      <c r="AS244" s="89">
        <v>89891100</v>
      </c>
      <c r="AT244" s="89">
        <v>111146036.46924746</v>
      </c>
      <c r="AU244" s="89">
        <v>124505821.51115111</v>
      </c>
      <c r="AV244" s="90">
        <f t="shared" si="217"/>
        <v>0.12020028303573478</v>
      </c>
      <c r="AW244" s="90">
        <f t="shared" si="218"/>
        <v>0.28193928650234118</v>
      </c>
      <c r="AX244" s="90">
        <f t="shared" si="219"/>
        <v>6.4823852204398081E-3</v>
      </c>
      <c r="AY244" s="90">
        <f t="shared" si="220"/>
        <v>2.0038556682645502E-3</v>
      </c>
      <c r="AZ244" s="91">
        <f t="shared" si="221"/>
        <v>1.2989764367852655E-5</v>
      </c>
      <c r="BA244" s="90">
        <f t="shared" si="222"/>
        <v>3.4210442242533362E-3</v>
      </c>
      <c r="BB244" s="92">
        <f t="shared" si="223"/>
        <v>176619759.88556743</v>
      </c>
      <c r="BC244" s="101">
        <f t="shared" si="224"/>
        <v>266510859.88556743</v>
      </c>
      <c r="BD244" s="103"/>
      <c r="BE244" s="76"/>
      <c r="BF244" s="103"/>
      <c r="BG244" s="103"/>
      <c r="BH244" s="103"/>
      <c r="BI244" s="103"/>
      <c r="BJ244" s="103"/>
    </row>
    <row r="245" spans="3:62" s="9" customFormat="1">
      <c r="C245" s="47"/>
      <c r="D245" s="79" t="s">
        <v>426</v>
      </c>
      <c r="E245" s="80" t="s">
        <v>427</v>
      </c>
      <c r="F245" s="81" t="s">
        <v>60</v>
      </c>
      <c r="G245" s="93">
        <v>53768.819662022877</v>
      </c>
      <c r="H245" s="94">
        <v>0.70443351791376507</v>
      </c>
      <c r="I245" s="95">
        <v>37876.558788589595</v>
      </c>
      <c r="J245" s="96"/>
      <c r="K245" s="83">
        <f t="shared" si="194"/>
        <v>161.02627987473545</v>
      </c>
      <c r="L245" s="84">
        <f t="shared" si="195"/>
        <v>231.94527356290715</v>
      </c>
      <c r="M245" s="84">
        <f t="shared" si="196"/>
        <v>138.70751908034916</v>
      </c>
      <c r="N245" s="84">
        <f t="shared" si="197"/>
        <v>116.27606530611774</v>
      </c>
      <c r="O245" s="96">
        <f t="shared" si="200"/>
        <v>73189456.27419959</v>
      </c>
      <c r="P245" s="96">
        <f t="shared" si="201"/>
        <v>105423465.47809137</v>
      </c>
      <c r="Q245" s="96">
        <f t="shared" si="202"/>
        <v>63045162.010395095</v>
      </c>
      <c r="R245" s="96">
        <f t="shared" si="203"/>
        <v>52849646.679276623</v>
      </c>
      <c r="S245" s="96">
        <v>0</v>
      </c>
      <c r="T245" s="96">
        <v>0</v>
      </c>
      <c r="U245" s="96">
        <v>1</v>
      </c>
      <c r="V245" s="85">
        <f t="shared" si="204"/>
        <v>105423465.47809137</v>
      </c>
      <c r="W245" s="85">
        <f t="shared" si="205"/>
        <v>63045162.010395095</v>
      </c>
      <c r="X245" s="85">
        <f t="shared" si="206"/>
        <v>0</v>
      </c>
      <c r="Y245" s="97"/>
      <c r="Z245" s="95">
        <f t="shared" si="199"/>
        <v>126039102.95347627</v>
      </c>
      <c r="AA245" s="96"/>
      <c r="AB245" s="98">
        <f t="shared" si="207"/>
        <v>9627095.9849410318</v>
      </c>
      <c r="AC245" s="96">
        <v>37</v>
      </c>
      <c r="AD245" s="41">
        <f t="shared" si="198"/>
        <v>845972.04065796093</v>
      </c>
      <c r="AE245" s="96">
        <f t="shared" si="208"/>
        <v>31300965.504344553</v>
      </c>
      <c r="AF245" s="95">
        <f t="shared" si="209"/>
        <v>40928061.489285588</v>
      </c>
      <c r="AG245" s="96"/>
      <c r="AH245" s="86">
        <f t="shared" si="210"/>
        <v>13.477934378917446</v>
      </c>
      <c r="AI245" s="96">
        <f t="shared" si="211"/>
        <v>0</v>
      </c>
      <c r="AJ245" s="88">
        <f t="shared" si="212"/>
        <v>120.60904549463476</v>
      </c>
      <c r="AK245" s="96">
        <f t="shared" si="213"/>
        <v>77820072.201716751</v>
      </c>
      <c r="AL245" s="95">
        <f t="shared" si="214"/>
        <v>77820072.201716751</v>
      </c>
      <c r="AM245" s="96"/>
      <c r="AN245" s="99">
        <v>0.88499608654388839</v>
      </c>
      <c r="AO245" s="96">
        <f t="shared" si="215"/>
        <v>105091633.60092753</v>
      </c>
      <c r="AP245" s="100"/>
      <c r="AQ245" s="95">
        <f t="shared" si="216"/>
        <v>231130736.55440378</v>
      </c>
      <c r="AS245" s="89">
        <v>119820600</v>
      </c>
      <c r="AT245" s="89">
        <v>149469269.61604995</v>
      </c>
      <c r="AU245" s="89">
        <v>161984984.37120485</v>
      </c>
      <c r="AV245" s="90">
        <f t="shared" si="217"/>
        <v>8.373436752119498E-2</v>
      </c>
      <c r="AW245" s="90">
        <f t="shared" si="218"/>
        <v>0.24547337098780136</v>
      </c>
      <c r="AX245" s="90">
        <f t="shared" si="219"/>
        <v>5.6439560865869185E-3</v>
      </c>
      <c r="AY245" s="90">
        <f t="shared" si="220"/>
        <v>2.6070630687490526E-3</v>
      </c>
      <c r="AZ245" s="91">
        <f t="shared" si="221"/>
        <v>1.4714149474982186E-5</v>
      </c>
      <c r="BA245" s="90">
        <f t="shared" si="222"/>
        <v>3.87518623515335E-3</v>
      </c>
      <c r="BB245" s="92">
        <f t="shared" si="223"/>
        <v>200065949.89692739</v>
      </c>
      <c r="BC245" s="101">
        <f t="shared" si="224"/>
        <v>319886549.89692736</v>
      </c>
      <c r="BD245" s="103"/>
      <c r="BE245" s="76"/>
      <c r="BF245" s="103"/>
      <c r="BG245" s="103"/>
      <c r="BH245" s="103"/>
      <c r="BI245" s="103"/>
      <c r="BJ245" s="103"/>
    </row>
    <row r="246" spans="3:62" s="10" customFormat="1">
      <c r="C246" s="49"/>
      <c r="D246" s="104" t="s">
        <v>428</v>
      </c>
      <c r="E246" s="105" t="s">
        <v>429</v>
      </c>
      <c r="F246" s="52" t="s">
        <v>74</v>
      </c>
      <c r="G246" s="106">
        <v>302059.06851995754</v>
      </c>
      <c r="H246" s="107">
        <v>0</v>
      </c>
      <c r="I246" s="108">
        <v>0</v>
      </c>
      <c r="J246" s="107"/>
      <c r="K246" s="57">
        <f t="shared" si="194"/>
        <v>161.02627987473545</v>
      </c>
      <c r="L246" s="58">
        <f t="shared" si="195"/>
        <v>231.94527356290715</v>
      </c>
      <c r="M246" s="58">
        <f t="shared" si="196"/>
        <v>138.70751908034916</v>
      </c>
      <c r="N246" s="58">
        <f t="shared" si="197"/>
        <v>116.27606530611774</v>
      </c>
      <c r="O246" s="107">
        <f t="shared" si="200"/>
        <v>0</v>
      </c>
      <c r="P246" s="107">
        <f t="shared" si="201"/>
        <v>0</v>
      </c>
      <c r="Q246" s="107">
        <f t="shared" si="202"/>
        <v>0</v>
      </c>
      <c r="R246" s="107">
        <f t="shared" si="203"/>
        <v>0</v>
      </c>
      <c r="S246" s="107">
        <v>1</v>
      </c>
      <c r="T246" s="107">
        <v>1</v>
      </c>
      <c r="U246" s="107">
        <v>0</v>
      </c>
      <c r="V246" s="59">
        <f>SUM(V241:V245)</f>
        <v>566869614.15388441</v>
      </c>
      <c r="W246" s="59">
        <f>SUM(W241:W245)</f>
        <v>338998405.15609676</v>
      </c>
      <c r="X246" s="85">
        <f t="shared" si="206"/>
        <v>0</v>
      </c>
      <c r="Y246" s="109"/>
      <c r="Z246" s="108">
        <f t="shared" si="199"/>
        <v>905868019.30998111</v>
      </c>
      <c r="AA246" s="107"/>
      <c r="AB246" s="110">
        <f t="shared" si="207"/>
        <v>9627095.9849410318</v>
      </c>
      <c r="AC246" s="107">
        <v>42</v>
      </c>
      <c r="AD246" s="62">
        <f t="shared" si="198"/>
        <v>845972.04065796093</v>
      </c>
      <c r="AE246" s="107">
        <f t="shared" si="208"/>
        <v>35530825.70763436</v>
      </c>
      <c r="AF246" s="108">
        <f t="shared" si="209"/>
        <v>45157921.692575395</v>
      </c>
      <c r="AG246" s="107"/>
      <c r="AH246" s="64">
        <f t="shared" si="210"/>
        <v>13.477934378917446</v>
      </c>
      <c r="AI246" s="107">
        <f t="shared" si="211"/>
        <v>48853587.648826994</v>
      </c>
      <c r="AJ246" s="66">
        <f t="shared" si="212"/>
        <v>120.60904549463476</v>
      </c>
      <c r="AK246" s="107">
        <f t="shared" si="213"/>
        <v>0</v>
      </c>
      <c r="AL246" s="108">
        <f t="shared" si="214"/>
        <v>48853587.648826994</v>
      </c>
      <c r="AM246" s="107"/>
      <c r="AN246" s="111">
        <v>0.48320426383129744</v>
      </c>
      <c r="AO246" s="107">
        <f t="shared" si="215"/>
        <v>45426762.16298148</v>
      </c>
      <c r="AP246" s="112"/>
      <c r="AQ246" s="108">
        <f t="shared" si="216"/>
        <v>951294781.47296262</v>
      </c>
      <c r="AS246" s="71">
        <v>424793700</v>
      </c>
      <c r="AT246" s="71">
        <v>519505677.78247476</v>
      </c>
      <c r="AU246" s="71">
        <v>562833763.39860034</v>
      </c>
      <c r="AV246" s="72">
        <f t="shared" si="217"/>
        <v>8.3402525649137832E-2</v>
      </c>
      <c r="AW246" s="72">
        <f t="shared" si="218"/>
        <v>0.24514152911574422</v>
      </c>
      <c r="AX246" s="72">
        <f t="shared" si="219"/>
        <v>5.6363263345447943E-3</v>
      </c>
      <c r="AY246" s="72">
        <f t="shared" si="220"/>
        <v>9.0585131955130439E-3</v>
      </c>
      <c r="AZ246" s="73">
        <f t="shared" si="221"/>
        <v>5.1056736475691684E-5</v>
      </c>
      <c r="BA246" s="72">
        <f t="shared" si="222"/>
        <v>1.3446537480053151E-2</v>
      </c>
      <c r="BB246" s="74">
        <f t="shared" si="223"/>
        <v>694210324.49167252</v>
      </c>
      <c r="BC246" s="113">
        <f t="shared" si="224"/>
        <v>1119004024.4916725</v>
      </c>
      <c r="BD246" s="102"/>
      <c r="BE246" s="76"/>
      <c r="BF246" s="102"/>
      <c r="BG246" s="102"/>
      <c r="BH246" s="102"/>
      <c r="BI246" s="102"/>
      <c r="BJ246" s="102"/>
    </row>
    <row r="247" spans="3:62" s="9" customFormat="1">
      <c r="C247" s="47"/>
      <c r="D247" s="79" t="s">
        <v>430</v>
      </c>
      <c r="E247" s="80" t="s">
        <v>431</v>
      </c>
      <c r="F247" s="81" t="s">
        <v>60</v>
      </c>
      <c r="G247" s="93">
        <v>22809.256061234988</v>
      </c>
      <c r="H247" s="94">
        <v>0.61778783875636656</v>
      </c>
      <c r="I247" s="95">
        <v>14091.281005710918</v>
      </c>
      <c r="J247" s="96"/>
      <c r="K247" s="83">
        <f t="shared" si="194"/>
        <v>161.02627987473545</v>
      </c>
      <c r="L247" s="84">
        <f t="shared" si="195"/>
        <v>231.94527356290715</v>
      </c>
      <c r="M247" s="84">
        <f t="shared" si="196"/>
        <v>138.70751908034916</v>
      </c>
      <c r="N247" s="84">
        <f t="shared" si="197"/>
        <v>116.27606530611774</v>
      </c>
      <c r="O247" s="96">
        <f t="shared" si="200"/>
        <v>27228798.708229795</v>
      </c>
      <c r="P247" s="96">
        <f t="shared" si="201"/>
        <v>39220872.332656994</v>
      </c>
      <c r="Q247" s="96">
        <f t="shared" si="202"/>
        <v>23454799.547594506</v>
      </c>
      <c r="R247" s="96">
        <f t="shared" si="203"/>
        <v>19661744.525602791</v>
      </c>
      <c r="S247" s="96">
        <v>0</v>
      </c>
      <c r="T247" s="96">
        <v>0</v>
      </c>
      <c r="U247" s="96">
        <v>1</v>
      </c>
      <c r="V247" s="85">
        <f t="shared" si="204"/>
        <v>39220872.332656994</v>
      </c>
      <c r="W247" s="85">
        <f t="shared" si="205"/>
        <v>23454799.547594506</v>
      </c>
      <c r="X247" s="85">
        <f t="shared" si="206"/>
        <v>0</v>
      </c>
      <c r="Y247" s="97"/>
      <c r="Z247" s="95">
        <f t="shared" si="199"/>
        <v>46890543.233832583</v>
      </c>
      <c r="AA247" s="96"/>
      <c r="AB247" s="98">
        <f t="shared" si="207"/>
        <v>9627095.9849410318</v>
      </c>
      <c r="AC247" s="96">
        <v>18</v>
      </c>
      <c r="AD247" s="41">
        <f t="shared" si="198"/>
        <v>845972.04065796093</v>
      </c>
      <c r="AE247" s="96">
        <f t="shared" si="208"/>
        <v>15227496.731843296</v>
      </c>
      <c r="AF247" s="95">
        <f t="shared" si="209"/>
        <v>24854592.716784328</v>
      </c>
      <c r="AG247" s="96"/>
      <c r="AH247" s="86">
        <f t="shared" si="210"/>
        <v>13.477934378917446</v>
      </c>
      <c r="AI247" s="96">
        <f t="shared" si="211"/>
        <v>0</v>
      </c>
      <c r="AJ247" s="88">
        <f t="shared" si="212"/>
        <v>120.60904549463476</v>
      </c>
      <c r="AK247" s="96">
        <f t="shared" si="213"/>
        <v>33012031.223859172</v>
      </c>
      <c r="AL247" s="95">
        <f t="shared" si="214"/>
        <v>33012031.223859172</v>
      </c>
      <c r="AM247" s="96"/>
      <c r="AN247" s="99">
        <v>0.40448516263123968</v>
      </c>
      <c r="AO247" s="96">
        <f t="shared" si="215"/>
        <v>23406190.795551974</v>
      </c>
      <c r="AP247" s="100"/>
      <c r="AQ247" s="95">
        <f t="shared" si="216"/>
        <v>70296734.029384553</v>
      </c>
      <c r="AS247" s="89">
        <v>37639800</v>
      </c>
      <c r="AT247" s="89">
        <v>46586596.012771279</v>
      </c>
      <c r="AU247" s="89">
        <v>47457445.776884958</v>
      </c>
      <c r="AV247" s="90">
        <f t="shared" si="217"/>
        <v>1.8693140058461111E-2</v>
      </c>
      <c r="AW247" s="90">
        <f t="shared" si="218"/>
        <v>0.18043214352506751</v>
      </c>
      <c r="AX247" s="90">
        <f t="shared" si="219"/>
        <v>4.1485196156565412E-3</v>
      </c>
      <c r="AY247" s="90">
        <f t="shared" si="220"/>
        <v>7.6380261233689555E-4</v>
      </c>
      <c r="AZ247" s="91">
        <f t="shared" si="221"/>
        <v>3.1686501197693201E-6</v>
      </c>
      <c r="BA247" s="90">
        <f t="shared" si="222"/>
        <v>8.3451030241501252E-4</v>
      </c>
      <c r="BB247" s="92">
        <f t="shared" si="223"/>
        <v>43083631.655402169</v>
      </c>
      <c r="BC247" s="101">
        <f t="shared" si="224"/>
        <v>80723431.655402169</v>
      </c>
      <c r="BD247" s="103"/>
      <c r="BE247" s="76"/>
      <c r="BF247" s="103"/>
      <c r="BG247" s="103"/>
      <c r="BH247" s="103"/>
      <c r="BI247" s="103"/>
      <c r="BJ247" s="103"/>
    </row>
    <row r="248" spans="3:62" s="9" customFormat="1">
      <c r="C248" s="47"/>
      <c r="D248" s="79" t="s">
        <v>432</v>
      </c>
      <c r="E248" s="80" t="s">
        <v>433</v>
      </c>
      <c r="F248" s="81" t="s">
        <v>60</v>
      </c>
      <c r="G248" s="93">
        <v>17171.67713762432</v>
      </c>
      <c r="H248" s="94">
        <v>0.68456995511601959</v>
      </c>
      <c r="I248" s="95">
        <v>11755.214247370261</v>
      </c>
      <c r="J248" s="96"/>
      <c r="K248" s="83">
        <f t="shared" si="194"/>
        <v>161.02627987473545</v>
      </c>
      <c r="L248" s="84">
        <f t="shared" si="195"/>
        <v>231.94527356290715</v>
      </c>
      <c r="M248" s="84">
        <f t="shared" si="196"/>
        <v>138.70751908034916</v>
      </c>
      <c r="N248" s="84">
        <f t="shared" si="197"/>
        <v>116.27606530611774</v>
      </c>
      <c r="O248" s="96">
        <f t="shared" si="200"/>
        <v>22714781.032614253</v>
      </c>
      <c r="P248" s="96">
        <f t="shared" si="201"/>
        <v>32718796.612762541</v>
      </c>
      <c r="Q248" s="96">
        <f t="shared" si="202"/>
        <v>19566439.254128434</v>
      </c>
      <c r="R248" s="96">
        <f t="shared" si="203"/>
        <v>16402200.714175561</v>
      </c>
      <c r="S248" s="96">
        <v>0</v>
      </c>
      <c r="T248" s="96">
        <v>0</v>
      </c>
      <c r="U248" s="96">
        <v>1</v>
      </c>
      <c r="V248" s="85">
        <f t="shared" si="204"/>
        <v>32718796.612762541</v>
      </c>
      <c r="W248" s="85">
        <f t="shared" si="205"/>
        <v>19566439.254128434</v>
      </c>
      <c r="X248" s="85">
        <f t="shared" si="206"/>
        <v>0</v>
      </c>
      <c r="Y248" s="97"/>
      <c r="Z248" s="95">
        <f t="shared" si="199"/>
        <v>39116981.74678982</v>
      </c>
      <c r="AA248" s="96"/>
      <c r="AB248" s="98">
        <f t="shared" si="207"/>
        <v>9627095.9849410318</v>
      </c>
      <c r="AC248" s="96">
        <v>16</v>
      </c>
      <c r="AD248" s="41">
        <f t="shared" si="198"/>
        <v>845972.04065796093</v>
      </c>
      <c r="AE248" s="96">
        <f t="shared" si="208"/>
        <v>13535552.650527375</v>
      </c>
      <c r="AF248" s="95">
        <f t="shared" si="209"/>
        <v>23162648.635468408</v>
      </c>
      <c r="AG248" s="96"/>
      <c r="AH248" s="86">
        <f t="shared" si="210"/>
        <v>13.477934378917446</v>
      </c>
      <c r="AI248" s="96">
        <f t="shared" si="211"/>
        <v>0</v>
      </c>
      <c r="AJ248" s="88">
        <f t="shared" si="212"/>
        <v>120.60904549463476</v>
      </c>
      <c r="AK248" s="96">
        <f t="shared" si="213"/>
        <v>24852715.069330934</v>
      </c>
      <c r="AL248" s="95">
        <f t="shared" si="214"/>
        <v>24852715.069330934</v>
      </c>
      <c r="AM248" s="96"/>
      <c r="AN248" s="99">
        <v>0.68002683045958012</v>
      </c>
      <c r="AO248" s="96">
        <f t="shared" si="215"/>
        <v>32651735.593538657</v>
      </c>
      <c r="AP248" s="100"/>
      <c r="AQ248" s="95">
        <f t="shared" si="216"/>
        <v>71768717.340328485</v>
      </c>
      <c r="AS248" s="89">
        <v>42681600</v>
      </c>
      <c r="AT248" s="89">
        <v>53343639.753976054</v>
      </c>
      <c r="AU248" s="89">
        <v>50939673.660560444</v>
      </c>
      <c r="AV248" s="90">
        <f t="shared" si="217"/>
        <v>-4.5065655521498736E-2</v>
      </c>
      <c r="AW248" s="90">
        <f t="shared" si="218"/>
        <v>0.11667334794510764</v>
      </c>
      <c r="AX248" s="90">
        <f t="shared" si="219"/>
        <v>2.6825689875338344E-3</v>
      </c>
      <c r="AY248" s="90">
        <f t="shared" si="220"/>
        <v>8.1984723738494629E-4</v>
      </c>
      <c r="AZ248" s="91">
        <f t="shared" si="221"/>
        <v>2.1992967735241464E-6</v>
      </c>
      <c r="BA248" s="90">
        <f t="shared" si="222"/>
        <v>5.7921693661388228E-4</v>
      </c>
      <c r="BB248" s="92">
        <f t="shared" si="223"/>
        <v>29903488.397238031</v>
      </c>
      <c r="BC248" s="101">
        <f t="shared" si="224"/>
        <v>72585088.397238031</v>
      </c>
      <c r="BD248" s="103"/>
      <c r="BE248" s="76"/>
      <c r="BF248" s="103"/>
      <c r="BG248" s="103"/>
      <c r="BH248" s="103"/>
      <c r="BI248" s="103"/>
      <c r="BJ248" s="103"/>
    </row>
    <row r="249" spans="3:62" s="9" customFormat="1">
      <c r="C249" s="47"/>
      <c r="D249" s="79" t="s">
        <v>434</v>
      </c>
      <c r="E249" s="80" t="s">
        <v>435</v>
      </c>
      <c r="F249" s="81" t="s">
        <v>60</v>
      </c>
      <c r="G249" s="93">
        <v>46758.871199691755</v>
      </c>
      <c r="H249" s="94">
        <v>0.77282008838520033</v>
      </c>
      <c r="I249" s="95">
        <v>36136.194973337981</v>
      </c>
      <c r="J249" s="96"/>
      <c r="K249" s="83">
        <f t="shared" si="194"/>
        <v>161.02627987473545</v>
      </c>
      <c r="L249" s="84">
        <f t="shared" si="195"/>
        <v>231.94527356290715</v>
      </c>
      <c r="M249" s="84">
        <f t="shared" si="196"/>
        <v>138.70751908034916</v>
      </c>
      <c r="N249" s="84">
        <f t="shared" si="197"/>
        <v>116.27606530611774</v>
      </c>
      <c r="O249" s="96">
        <f t="shared" si="200"/>
        <v>69826524.544616759</v>
      </c>
      <c r="P249" s="96">
        <f t="shared" si="201"/>
        <v>100579435.54336114</v>
      </c>
      <c r="Q249" s="96">
        <f t="shared" si="202"/>
        <v>60148343.445065945</v>
      </c>
      <c r="R249" s="96">
        <f t="shared" si="203"/>
        <v>50421294.799613416</v>
      </c>
      <c r="S249" s="96">
        <v>0</v>
      </c>
      <c r="T249" s="96">
        <v>0</v>
      </c>
      <c r="U249" s="96">
        <v>1</v>
      </c>
      <c r="V249" s="85">
        <f t="shared" si="204"/>
        <v>100579435.54336114</v>
      </c>
      <c r="W249" s="85">
        <f t="shared" si="205"/>
        <v>60148343.445065945</v>
      </c>
      <c r="X249" s="85">
        <f t="shared" si="206"/>
        <v>0</v>
      </c>
      <c r="Y249" s="97"/>
      <c r="Z249" s="95">
        <f t="shared" si="199"/>
        <v>120247819.34423015</v>
      </c>
      <c r="AA249" s="96"/>
      <c r="AB249" s="98">
        <f t="shared" si="207"/>
        <v>9627095.9849410318</v>
      </c>
      <c r="AC249" s="96">
        <v>48</v>
      </c>
      <c r="AD249" s="41">
        <f t="shared" si="198"/>
        <v>845972.04065796093</v>
      </c>
      <c r="AE249" s="96">
        <f t="shared" si="208"/>
        <v>40606657.951582126</v>
      </c>
      <c r="AF249" s="95">
        <f t="shared" si="209"/>
        <v>50233753.936523154</v>
      </c>
      <c r="AG249" s="96"/>
      <c r="AH249" s="86">
        <f t="shared" si="210"/>
        <v>13.477934378917446</v>
      </c>
      <c r="AI249" s="96">
        <f t="shared" si="211"/>
        <v>0</v>
      </c>
      <c r="AJ249" s="88">
        <f t="shared" si="212"/>
        <v>120.60904549463476</v>
      </c>
      <c r="AK249" s="96">
        <f t="shared" si="213"/>
        <v>67674513.885616675</v>
      </c>
      <c r="AL249" s="95">
        <f t="shared" si="214"/>
        <v>67674513.885616675</v>
      </c>
      <c r="AM249" s="96"/>
      <c r="AN249" s="99">
        <v>1</v>
      </c>
      <c r="AO249" s="96">
        <f t="shared" si="215"/>
        <v>117908267.82213983</v>
      </c>
      <c r="AP249" s="100"/>
      <c r="AQ249" s="95">
        <f t="shared" si="216"/>
        <v>238156087.16636997</v>
      </c>
      <c r="AS249" s="89">
        <v>154755900</v>
      </c>
      <c r="AT249" s="89">
        <v>192104221.26976264</v>
      </c>
      <c r="AU249" s="89">
        <v>179868793.9916563</v>
      </c>
      <c r="AV249" s="90">
        <f t="shared" si="217"/>
        <v>-6.3691610716480385E-2</v>
      </c>
      <c r="AW249" s="90">
        <f t="shared" si="218"/>
        <v>9.8047392750126E-2</v>
      </c>
      <c r="AX249" s="90">
        <f t="shared" si="219"/>
        <v>2.2543185717425591E-3</v>
      </c>
      <c r="AY249" s="90">
        <f t="shared" si="220"/>
        <v>2.8948935721195006E-3</v>
      </c>
      <c r="AZ249" s="91">
        <f t="shared" si="221"/>
        <v>6.5260123428471472E-6</v>
      </c>
      <c r="BA249" s="90">
        <f t="shared" si="222"/>
        <v>1.718720694284149E-3</v>
      </c>
      <c r="BB249" s="92">
        <f t="shared" si="223"/>
        <v>88733151.761893988</v>
      </c>
      <c r="BC249" s="101">
        <f t="shared" si="224"/>
        <v>243489051.76189399</v>
      </c>
      <c r="BD249" s="103"/>
      <c r="BE249" s="76"/>
      <c r="BF249" s="103"/>
      <c r="BG249" s="103"/>
      <c r="BH249" s="103"/>
      <c r="BI249" s="103"/>
      <c r="BJ249" s="103"/>
    </row>
    <row r="250" spans="3:62" s="9" customFormat="1">
      <c r="C250" s="47"/>
      <c r="D250" s="79" t="s">
        <v>436</v>
      </c>
      <c r="E250" s="80" t="s">
        <v>437</v>
      </c>
      <c r="F250" s="81" t="s">
        <v>60</v>
      </c>
      <c r="G250" s="93">
        <v>18601.81988385355</v>
      </c>
      <c r="H250" s="94">
        <v>0.63688304308301902</v>
      </c>
      <c r="I250" s="95">
        <v>11847.18365451086</v>
      </c>
      <c r="J250" s="96"/>
      <c r="K250" s="83">
        <f t="shared" si="194"/>
        <v>161.02627987473545</v>
      </c>
      <c r="L250" s="84">
        <f t="shared" si="195"/>
        <v>231.94527356290715</v>
      </c>
      <c r="M250" s="84">
        <f t="shared" si="196"/>
        <v>138.70751908034916</v>
      </c>
      <c r="N250" s="84">
        <f t="shared" si="197"/>
        <v>116.27606530611774</v>
      </c>
      <c r="O250" s="96">
        <f t="shared" si="200"/>
        <v>22892494.930543885</v>
      </c>
      <c r="P250" s="96">
        <f t="shared" si="201"/>
        <v>32974779.04434628</v>
      </c>
      <c r="Q250" s="96">
        <f t="shared" si="202"/>
        <v>19719521.433677591</v>
      </c>
      <c r="R250" s="96">
        <f t="shared" si="203"/>
        <v>16530526.803665705</v>
      </c>
      <c r="S250" s="96">
        <v>0</v>
      </c>
      <c r="T250" s="96">
        <v>0</v>
      </c>
      <c r="U250" s="96">
        <v>1</v>
      </c>
      <c r="V250" s="85">
        <f t="shared" si="204"/>
        <v>32974779.04434628</v>
      </c>
      <c r="W250" s="85">
        <f t="shared" si="205"/>
        <v>19719521.433677591</v>
      </c>
      <c r="X250" s="85">
        <f t="shared" si="206"/>
        <v>0</v>
      </c>
      <c r="Y250" s="97"/>
      <c r="Z250" s="95">
        <f t="shared" si="199"/>
        <v>39423021.734209582</v>
      </c>
      <c r="AA250" s="96"/>
      <c r="AB250" s="98">
        <f t="shared" si="207"/>
        <v>9627095.9849410318</v>
      </c>
      <c r="AC250" s="96">
        <v>14</v>
      </c>
      <c r="AD250" s="41">
        <f t="shared" si="198"/>
        <v>845972.04065796093</v>
      </c>
      <c r="AE250" s="96">
        <f t="shared" si="208"/>
        <v>11843608.569211453</v>
      </c>
      <c r="AF250" s="95">
        <f t="shared" si="209"/>
        <v>21470704.554152485</v>
      </c>
      <c r="AG250" s="96"/>
      <c r="AH250" s="86">
        <f t="shared" si="210"/>
        <v>13.477934378917446</v>
      </c>
      <c r="AI250" s="96">
        <f t="shared" si="211"/>
        <v>0</v>
      </c>
      <c r="AJ250" s="88">
        <f t="shared" si="212"/>
        <v>120.60904549463476</v>
      </c>
      <c r="AK250" s="96">
        <f t="shared" si="213"/>
        <v>26922572.887856334</v>
      </c>
      <c r="AL250" s="95">
        <f t="shared" si="214"/>
        <v>26922572.887856334</v>
      </c>
      <c r="AM250" s="96"/>
      <c r="AN250" s="99">
        <v>0.55110724578233938</v>
      </c>
      <c r="AO250" s="96">
        <f t="shared" si="215"/>
        <v>26669885.845446095</v>
      </c>
      <c r="AP250" s="100"/>
      <c r="AQ250" s="95">
        <f t="shared" si="216"/>
        <v>66092907.579655677</v>
      </c>
      <c r="AS250" s="89">
        <v>37018800</v>
      </c>
      <c r="AT250" s="89">
        <v>46184724.144955665</v>
      </c>
      <c r="AU250" s="89">
        <v>45384523.404483348</v>
      </c>
      <c r="AV250" s="90">
        <f t="shared" si="217"/>
        <v>-1.732609115431331E-2</v>
      </c>
      <c r="AW250" s="90">
        <f t="shared" si="218"/>
        <v>0.14441291231229308</v>
      </c>
      <c r="AX250" s="90">
        <f t="shared" si="219"/>
        <v>3.3203607061199863E-3</v>
      </c>
      <c r="AY250" s="90">
        <f t="shared" si="220"/>
        <v>7.3044001775783541E-4</v>
      </c>
      <c r="AZ250" s="91">
        <f t="shared" si="221"/>
        <v>2.4253243331407019E-6</v>
      </c>
      <c r="BA250" s="90">
        <f t="shared" si="222"/>
        <v>6.3874459665842862E-4</v>
      </c>
      <c r="BB250" s="92">
        <f t="shared" si="223"/>
        <v>32976749.172144312</v>
      </c>
      <c r="BC250" s="101">
        <f t="shared" si="224"/>
        <v>69995549.172144309</v>
      </c>
      <c r="BD250" s="103"/>
      <c r="BE250" s="76"/>
      <c r="BF250" s="103"/>
      <c r="BG250" s="103"/>
      <c r="BH250" s="103"/>
      <c r="BI250" s="103"/>
      <c r="BJ250" s="103"/>
    </row>
    <row r="251" spans="3:62" s="9" customFormat="1">
      <c r="C251" s="47"/>
      <c r="D251" s="79" t="s">
        <v>438</v>
      </c>
      <c r="E251" s="80" t="s">
        <v>610</v>
      </c>
      <c r="F251" s="81" t="s">
        <v>60</v>
      </c>
      <c r="G251" s="93">
        <v>28846.905859170743</v>
      </c>
      <c r="H251" s="94">
        <v>0.7707548976791927</v>
      </c>
      <c r="I251" s="95">
        <v>22233.893973846451</v>
      </c>
      <c r="J251" s="96"/>
      <c r="K251" s="83">
        <f t="shared" si="194"/>
        <v>161.02627987473545</v>
      </c>
      <c r="L251" s="84">
        <f t="shared" si="195"/>
        <v>231.94527356290715</v>
      </c>
      <c r="M251" s="84">
        <f t="shared" si="196"/>
        <v>138.70751908034916</v>
      </c>
      <c r="N251" s="84">
        <f t="shared" si="197"/>
        <v>116.27606530611774</v>
      </c>
      <c r="O251" s="96">
        <f t="shared" si="200"/>
        <v>42962894.804853506</v>
      </c>
      <c r="P251" s="96">
        <f t="shared" si="201"/>
        <v>61884559.441589847</v>
      </c>
      <c r="Q251" s="96">
        <f t="shared" si="202"/>
        <v>37008099.271293201</v>
      </c>
      <c r="R251" s="96">
        <f t="shared" si="203"/>
        <v>31023236.49254721</v>
      </c>
      <c r="S251" s="96">
        <v>0</v>
      </c>
      <c r="T251" s="96">
        <v>0</v>
      </c>
      <c r="U251" s="96">
        <v>1</v>
      </c>
      <c r="V251" s="85">
        <f t="shared" si="204"/>
        <v>61884559.441589847</v>
      </c>
      <c r="W251" s="85">
        <f t="shared" si="205"/>
        <v>37008099.271293201</v>
      </c>
      <c r="X251" s="85">
        <f t="shared" si="206"/>
        <v>0</v>
      </c>
      <c r="Y251" s="97"/>
      <c r="Z251" s="95">
        <f t="shared" si="199"/>
        <v>73986131.297400713</v>
      </c>
      <c r="AA251" s="96"/>
      <c r="AB251" s="98">
        <f t="shared" si="207"/>
        <v>9627095.9849410318</v>
      </c>
      <c r="AC251" s="96">
        <v>29</v>
      </c>
      <c r="AD251" s="41">
        <f t="shared" si="198"/>
        <v>845972.04065796093</v>
      </c>
      <c r="AE251" s="96">
        <f t="shared" si="208"/>
        <v>24533189.179080866</v>
      </c>
      <c r="AF251" s="95">
        <f t="shared" si="209"/>
        <v>34160285.164021894</v>
      </c>
      <c r="AG251" s="96"/>
      <c r="AH251" s="86">
        <f t="shared" si="210"/>
        <v>13.477934378917446</v>
      </c>
      <c r="AI251" s="96">
        <f t="shared" si="211"/>
        <v>0</v>
      </c>
      <c r="AJ251" s="88">
        <f t="shared" si="212"/>
        <v>120.60904549463476</v>
      </c>
      <c r="AK251" s="96">
        <f t="shared" si="213"/>
        <v>41750373.373778045</v>
      </c>
      <c r="AL251" s="95">
        <f t="shared" si="214"/>
        <v>41750373.373778045</v>
      </c>
      <c r="AM251" s="96"/>
      <c r="AN251" s="99">
        <v>1</v>
      </c>
      <c r="AO251" s="96">
        <f t="shared" si="215"/>
        <v>75910658.53779994</v>
      </c>
      <c r="AP251" s="100"/>
      <c r="AQ251" s="95">
        <f t="shared" si="216"/>
        <v>149896789.83520067</v>
      </c>
      <c r="AS251" s="89">
        <v>92928600</v>
      </c>
      <c r="AT251" s="89">
        <v>115067437.44310835</v>
      </c>
      <c r="AU251" s="89">
        <v>112578744.42970784</v>
      </c>
      <c r="AV251" s="90">
        <f t="shared" si="217"/>
        <v>-2.1628125807798316E-2</v>
      </c>
      <c r="AW251" s="90">
        <f t="shared" si="218"/>
        <v>0.14011087765880806</v>
      </c>
      <c r="AX251" s="90">
        <f t="shared" si="219"/>
        <v>3.2214477585789216E-3</v>
      </c>
      <c r="AY251" s="90">
        <f t="shared" si="220"/>
        <v>1.8118956400072551E-3</v>
      </c>
      <c r="AZ251" s="91">
        <f t="shared" si="221"/>
        <v>5.8369271482802923E-6</v>
      </c>
      <c r="BA251" s="90">
        <f t="shared" si="222"/>
        <v>1.5372400408917328E-3</v>
      </c>
      <c r="BB251" s="92">
        <f t="shared" si="223"/>
        <v>79363769.981089845</v>
      </c>
      <c r="BC251" s="101">
        <f t="shared" si="224"/>
        <v>172292369.98108983</v>
      </c>
      <c r="BD251" s="103"/>
      <c r="BE251" s="76"/>
      <c r="BF251" s="103"/>
      <c r="BG251" s="103"/>
      <c r="BH251" s="103"/>
      <c r="BI251" s="103"/>
      <c r="BJ251" s="103"/>
    </row>
    <row r="252" spans="3:62" s="10" customFormat="1">
      <c r="C252" s="49"/>
      <c r="D252" s="104" t="s">
        <v>439</v>
      </c>
      <c r="E252" s="105" t="s">
        <v>440</v>
      </c>
      <c r="F252" s="52" t="s">
        <v>74</v>
      </c>
      <c r="G252" s="106">
        <v>134188.53014157535</v>
      </c>
      <c r="H252" s="107">
        <v>0</v>
      </c>
      <c r="I252" s="108">
        <v>0</v>
      </c>
      <c r="J252" s="107"/>
      <c r="K252" s="57">
        <f t="shared" si="194"/>
        <v>161.02627987473545</v>
      </c>
      <c r="L252" s="58">
        <f t="shared" si="195"/>
        <v>231.94527356290715</v>
      </c>
      <c r="M252" s="58">
        <f t="shared" si="196"/>
        <v>138.70751908034916</v>
      </c>
      <c r="N252" s="58">
        <f t="shared" si="197"/>
        <v>116.27606530611774</v>
      </c>
      <c r="O252" s="107">
        <f t="shared" si="200"/>
        <v>0</v>
      </c>
      <c r="P252" s="107">
        <f t="shared" si="201"/>
        <v>0</v>
      </c>
      <c r="Q252" s="107">
        <f t="shared" si="202"/>
        <v>0</v>
      </c>
      <c r="R252" s="107">
        <f t="shared" si="203"/>
        <v>0</v>
      </c>
      <c r="S252" s="107">
        <v>1</v>
      </c>
      <c r="T252" s="107">
        <v>1</v>
      </c>
      <c r="U252" s="107">
        <v>0</v>
      </c>
      <c r="V252" s="59">
        <f>SUM(V247:V251)</f>
        <v>267378442.97471678</v>
      </c>
      <c r="W252" s="59">
        <f>SUM(W247:W251)</f>
        <v>159897202.95175967</v>
      </c>
      <c r="X252" s="85">
        <f t="shared" si="206"/>
        <v>0</v>
      </c>
      <c r="Y252" s="109"/>
      <c r="Z252" s="108">
        <f t="shared" si="199"/>
        <v>427275645.92647648</v>
      </c>
      <c r="AA252" s="107"/>
      <c r="AB252" s="110">
        <f t="shared" si="207"/>
        <v>9627095.9849410318</v>
      </c>
      <c r="AC252" s="107">
        <v>31</v>
      </c>
      <c r="AD252" s="62">
        <f t="shared" si="198"/>
        <v>845972.04065796093</v>
      </c>
      <c r="AE252" s="107">
        <f t="shared" si="208"/>
        <v>26225133.26039679</v>
      </c>
      <c r="AF252" s="108">
        <f t="shared" si="209"/>
        <v>35852229.245337822</v>
      </c>
      <c r="AG252" s="107"/>
      <c r="AH252" s="64">
        <f t="shared" si="210"/>
        <v>13.477934378917446</v>
      </c>
      <c r="AI252" s="107">
        <f t="shared" si="211"/>
        <v>21703010.443818461</v>
      </c>
      <c r="AJ252" s="66">
        <f t="shared" si="212"/>
        <v>120.60904549463476</v>
      </c>
      <c r="AK252" s="107">
        <f t="shared" si="213"/>
        <v>0</v>
      </c>
      <c r="AL252" s="108">
        <f t="shared" si="214"/>
        <v>21703010.443818461</v>
      </c>
      <c r="AM252" s="107"/>
      <c r="AN252" s="111">
        <v>0.78557317001352778</v>
      </c>
      <c r="AO252" s="107">
        <f t="shared" si="215"/>
        <v>45213852.093498908</v>
      </c>
      <c r="AP252" s="112"/>
      <c r="AQ252" s="108">
        <f t="shared" si="216"/>
        <v>472489498.01997536</v>
      </c>
      <c r="AS252" s="71">
        <v>260255700</v>
      </c>
      <c r="AT252" s="71">
        <v>317935106.57118201</v>
      </c>
      <c r="AU252" s="71">
        <v>296434324.27441901</v>
      </c>
      <c r="AV252" s="72">
        <f t="shared" si="217"/>
        <v>-6.762632327282557E-2</v>
      </c>
      <c r="AW252" s="72">
        <f t="shared" si="218"/>
        <v>9.4112680193780815E-2</v>
      </c>
      <c r="AX252" s="72">
        <f t="shared" si="219"/>
        <v>2.1638511422531993E-3</v>
      </c>
      <c r="AY252" s="72">
        <f t="shared" si="220"/>
        <v>4.7709544321368532E-3</v>
      </c>
      <c r="AZ252" s="73">
        <f t="shared" si="221"/>
        <v>1.0323635197617294E-5</v>
      </c>
      <c r="BA252" s="72">
        <f t="shared" si="222"/>
        <v>2.7188801556332978E-3</v>
      </c>
      <c r="BB252" s="74">
        <f t="shared" si="223"/>
        <v>140368825.64720297</v>
      </c>
      <c r="BC252" s="113">
        <f t="shared" si="224"/>
        <v>400624525.64720297</v>
      </c>
      <c r="BD252" s="102"/>
      <c r="BE252" s="76"/>
      <c r="BF252" s="102"/>
      <c r="BG252" s="102"/>
      <c r="BH252" s="102"/>
      <c r="BI252" s="102"/>
      <c r="BJ252" s="102"/>
    </row>
    <row r="253" spans="3:62" s="9" customFormat="1">
      <c r="C253" s="47"/>
      <c r="D253" s="79" t="s">
        <v>441</v>
      </c>
      <c r="E253" s="80" t="s">
        <v>442</v>
      </c>
      <c r="F253" s="81" t="s">
        <v>60</v>
      </c>
      <c r="G253" s="93">
        <v>150570.28106014075</v>
      </c>
      <c r="H253" s="94">
        <v>0.57874898305442224</v>
      </c>
      <c r="I253" s="95">
        <v>87142.397041774995</v>
      </c>
      <c r="J253" s="96"/>
      <c r="K253" s="83">
        <f t="shared" si="194"/>
        <v>161.02627987473545</v>
      </c>
      <c r="L253" s="84">
        <f t="shared" si="195"/>
        <v>231.94527356290715</v>
      </c>
      <c r="M253" s="84">
        <f t="shared" si="196"/>
        <v>138.70751908034916</v>
      </c>
      <c r="N253" s="84">
        <f t="shared" si="197"/>
        <v>116.27606530611774</v>
      </c>
      <c r="O253" s="96">
        <f t="shared" si="200"/>
        <v>168386592.18005013</v>
      </c>
      <c r="P253" s="96">
        <f t="shared" si="201"/>
        <v>242547205.44938368</v>
      </c>
      <c r="Q253" s="96">
        <f t="shared" si="202"/>
        <v>145047668.4045524</v>
      </c>
      <c r="R253" s="96">
        <f t="shared" si="203"/>
        <v>121590900.59233284</v>
      </c>
      <c r="S253" s="96">
        <v>1</v>
      </c>
      <c r="T253" s="96">
        <v>1</v>
      </c>
      <c r="U253" s="96">
        <v>1</v>
      </c>
      <c r="V253" s="85">
        <f t="shared" si="204"/>
        <v>0</v>
      </c>
      <c r="W253" s="85">
        <f t="shared" si="205"/>
        <v>0</v>
      </c>
      <c r="X253" s="85">
        <f t="shared" si="206"/>
        <v>0</v>
      </c>
      <c r="Y253" s="97"/>
      <c r="Z253" s="95">
        <f t="shared" si="199"/>
        <v>677572366.62631905</v>
      </c>
      <c r="AA253" s="96"/>
      <c r="AB253" s="98">
        <f t="shared" si="207"/>
        <v>9627095.9849410318</v>
      </c>
      <c r="AC253" s="96">
        <v>77</v>
      </c>
      <c r="AD253" s="41">
        <f t="shared" si="198"/>
        <v>845972.04065796093</v>
      </c>
      <c r="AE253" s="96">
        <f t="shared" si="208"/>
        <v>65139847.130662993</v>
      </c>
      <c r="AF253" s="95">
        <f t="shared" si="209"/>
        <v>74766943.115604028</v>
      </c>
      <c r="AG253" s="96"/>
      <c r="AH253" s="86">
        <f t="shared" si="210"/>
        <v>13.477934378917446</v>
      </c>
      <c r="AI253" s="96">
        <f t="shared" si="211"/>
        <v>0</v>
      </c>
      <c r="AJ253" s="88">
        <f t="shared" si="212"/>
        <v>120.60904549463476</v>
      </c>
      <c r="AK253" s="96">
        <f t="shared" si="213"/>
        <v>217921654.54226953</v>
      </c>
      <c r="AL253" s="95">
        <f t="shared" si="214"/>
        <v>217921654.54226953</v>
      </c>
      <c r="AM253" s="96"/>
      <c r="AN253" s="99">
        <v>0.13754377330241596</v>
      </c>
      <c r="AO253" s="96">
        <f t="shared" si="215"/>
        <v>40257494.124456599</v>
      </c>
      <c r="AP253" s="100"/>
      <c r="AQ253" s="95">
        <f t="shared" si="216"/>
        <v>717829860.75077569</v>
      </c>
      <c r="AS253" s="89">
        <v>343574100.00000006</v>
      </c>
      <c r="AT253" s="89">
        <v>421009788.15217447</v>
      </c>
      <c r="AU253" s="89">
        <v>428402126.07867622</v>
      </c>
      <c r="AV253" s="90">
        <f t="shared" si="217"/>
        <v>1.7558589217003623E-2</v>
      </c>
      <c r="AW253" s="90">
        <f t="shared" si="218"/>
        <v>0.17929759268361001</v>
      </c>
      <c r="AX253" s="90">
        <f t="shared" si="219"/>
        <v>4.1224338732339764E-3</v>
      </c>
      <c r="AY253" s="90">
        <f t="shared" si="220"/>
        <v>6.8949067458862071E-3</v>
      </c>
      <c r="AZ253" s="91">
        <f t="shared" si="221"/>
        <v>2.8423797122030748E-5</v>
      </c>
      <c r="BA253" s="90">
        <f t="shared" si="222"/>
        <v>7.4858222383403037E-3</v>
      </c>
      <c r="BB253" s="92">
        <f t="shared" si="223"/>
        <v>386473848.22108561</v>
      </c>
      <c r="BC253" s="101">
        <f t="shared" si="224"/>
        <v>730047948.22108567</v>
      </c>
      <c r="BD253" s="103"/>
      <c r="BE253" s="76"/>
      <c r="BF253" s="103"/>
      <c r="BG253" s="103"/>
      <c r="BH253" s="103"/>
      <c r="BI253" s="103"/>
      <c r="BJ253" s="103"/>
    </row>
    <row r="254" spans="3:62" s="9" customFormat="1">
      <c r="C254" s="47"/>
      <c r="D254" s="79" t="s">
        <v>443</v>
      </c>
      <c r="E254" s="80" t="s">
        <v>444</v>
      </c>
      <c r="F254" s="81" t="s">
        <v>60</v>
      </c>
      <c r="G254" s="93">
        <v>26298.230505963322</v>
      </c>
      <c r="H254" s="94">
        <v>0.71035385500092474</v>
      </c>
      <c r="I254" s="95">
        <v>18681.049419613966</v>
      </c>
      <c r="J254" s="96"/>
      <c r="K254" s="83">
        <f t="shared" si="194"/>
        <v>161.02627987473545</v>
      </c>
      <c r="L254" s="84">
        <f t="shared" si="195"/>
        <v>231.94527356290715</v>
      </c>
      <c r="M254" s="84">
        <f t="shared" si="196"/>
        <v>138.70751908034916</v>
      </c>
      <c r="N254" s="84">
        <f t="shared" si="197"/>
        <v>116.27606530611774</v>
      </c>
      <c r="O254" s="96">
        <f t="shared" si="200"/>
        <v>36097678.706358269</v>
      </c>
      <c r="P254" s="96">
        <f t="shared" si="201"/>
        <v>51995773.416894592</v>
      </c>
      <c r="Q254" s="96">
        <f t="shared" si="202"/>
        <v>31094424.225744598</v>
      </c>
      <c r="R254" s="96">
        <f t="shared" si="203"/>
        <v>26065907.067622159</v>
      </c>
      <c r="S254" s="96">
        <v>1</v>
      </c>
      <c r="T254" s="96">
        <v>1</v>
      </c>
      <c r="U254" s="96">
        <v>1</v>
      </c>
      <c r="V254" s="85">
        <f t="shared" si="204"/>
        <v>0</v>
      </c>
      <c r="W254" s="85">
        <f t="shared" si="205"/>
        <v>0</v>
      </c>
      <c r="X254" s="85">
        <f t="shared" si="206"/>
        <v>0</v>
      </c>
      <c r="Y254" s="97"/>
      <c r="Z254" s="95">
        <f t="shared" si="199"/>
        <v>145253783.41661963</v>
      </c>
      <c r="AA254" s="96"/>
      <c r="AB254" s="98">
        <f t="shared" si="207"/>
        <v>9627095.9849410318</v>
      </c>
      <c r="AC254" s="96">
        <v>22</v>
      </c>
      <c r="AD254" s="41">
        <f t="shared" si="198"/>
        <v>845972.04065796093</v>
      </c>
      <c r="AE254" s="96">
        <f t="shared" si="208"/>
        <v>18611384.89447514</v>
      </c>
      <c r="AF254" s="95">
        <f t="shared" si="209"/>
        <v>28238480.879416171</v>
      </c>
      <c r="AG254" s="96"/>
      <c r="AH254" s="86">
        <f t="shared" si="210"/>
        <v>13.477934378917446</v>
      </c>
      <c r="AI254" s="96">
        <f t="shared" si="211"/>
        <v>0</v>
      </c>
      <c r="AJ254" s="88">
        <f t="shared" si="212"/>
        <v>120.60904549463476</v>
      </c>
      <c r="AK254" s="96">
        <f t="shared" si="213"/>
        <v>38061653.754265465</v>
      </c>
      <c r="AL254" s="95">
        <f t="shared" si="214"/>
        <v>38061653.754265465</v>
      </c>
      <c r="AM254" s="96"/>
      <c r="AN254" s="99">
        <v>0.64873640042821268</v>
      </c>
      <c r="AO254" s="96">
        <f t="shared" si="215"/>
        <v>43011310.690160505</v>
      </c>
      <c r="AP254" s="100"/>
      <c r="AQ254" s="95">
        <f t="shared" si="216"/>
        <v>188265094.10678014</v>
      </c>
      <c r="AS254" s="89">
        <v>90171900.000000015</v>
      </c>
      <c r="AT254" s="89">
        <v>110636109.0625875</v>
      </c>
      <c r="AU254" s="89">
        <v>122182348.56595084</v>
      </c>
      <c r="AV254" s="90">
        <f t="shared" si="217"/>
        <v>0.10436230631385966</v>
      </c>
      <c r="AW254" s="90">
        <f t="shared" si="218"/>
        <v>0.26610130978046603</v>
      </c>
      <c r="AX254" s="90">
        <f t="shared" si="219"/>
        <v>6.1182363730151674E-3</v>
      </c>
      <c r="AY254" s="90">
        <f t="shared" si="220"/>
        <v>1.9664605940841683E-3</v>
      </c>
      <c r="AZ254" s="91">
        <f t="shared" si="221"/>
        <v>1.2031270732826772E-5</v>
      </c>
      <c r="BA254" s="90">
        <f t="shared" si="222"/>
        <v>3.1686109220601154E-3</v>
      </c>
      <c r="BB254" s="92">
        <f t="shared" si="223"/>
        <v>163587274.39344597</v>
      </c>
      <c r="BC254" s="101">
        <f t="shared" si="224"/>
        <v>253759174.39344597</v>
      </c>
      <c r="BD254" s="103"/>
      <c r="BE254" s="76"/>
      <c r="BF254" s="103"/>
      <c r="BG254" s="103"/>
      <c r="BH254" s="103"/>
      <c r="BI254" s="103"/>
      <c r="BJ254" s="103"/>
    </row>
    <row r="255" spans="3:62" s="9" customFormat="1">
      <c r="C255" s="47"/>
      <c r="D255" s="79" t="s">
        <v>445</v>
      </c>
      <c r="E255" s="80" t="s">
        <v>611</v>
      </c>
      <c r="F255" s="81" t="s">
        <v>60</v>
      </c>
      <c r="G255" s="93">
        <v>96942.254527121695</v>
      </c>
      <c r="H255" s="94">
        <v>0.58747702923563905</v>
      </c>
      <c r="I255" s="95">
        <v>56951.347696998637</v>
      </c>
      <c r="J255" s="96"/>
      <c r="K255" s="83">
        <f t="shared" si="194"/>
        <v>161.02627987473545</v>
      </c>
      <c r="L255" s="84">
        <f t="shared" si="195"/>
        <v>231.94527356290715</v>
      </c>
      <c r="M255" s="84">
        <f t="shared" si="196"/>
        <v>138.70751908034916</v>
      </c>
      <c r="N255" s="84">
        <f t="shared" si="197"/>
        <v>116.27606530611774</v>
      </c>
      <c r="O255" s="96">
        <f t="shared" si="200"/>
        <v>110047963.84200326</v>
      </c>
      <c r="P255" s="96">
        <f t="shared" si="201"/>
        <v>158515151.05627909</v>
      </c>
      <c r="Q255" s="96">
        <f t="shared" si="202"/>
        <v>94794961.767996445</v>
      </c>
      <c r="R255" s="96">
        <f t="shared" si="203"/>
        <v>79464943.48905158</v>
      </c>
      <c r="S255" s="96">
        <v>1</v>
      </c>
      <c r="T255" s="96">
        <v>1</v>
      </c>
      <c r="U255" s="96">
        <v>1</v>
      </c>
      <c r="V255" s="85">
        <f t="shared" si="204"/>
        <v>0</v>
      </c>
      <c r="W255" s="85">
        <f t="shared" si="205"/>
        <v>0</v>
      </c>
      <c r="X255" s="85">
        <f t="shared" si="206"/>
        <v>0</v>
      </c>
      <c r="Y255" s="97"/>
      <c r="Z255" s="95">
        <f t="shared" si="199"/>
        <v>442823020.15533036</v>
      </c>
      <c r="AA255" s="96"/>
      <c r="AB255" s="98">
        <f t="shared" si="207"/>
        <v>9627095.9849410318</v>
      </c>
      <c r="AC255" s="96">
        <v>67</v>
      </c>
      <c r="AD255" s="41">
        <f t="shared" si="198"/>
        <v>845972.04065796093</v>
      </c>
      <c r="AE255" s="96">
        <f t="shared" si="208"/>
        <v>56680126.724083379</v>
      </c>
      <c r="AF255" s="95">
        <f t="shared" si="209"/>
        <v>66307222.709024414</v>
      </c>
      <c r="AG255" s="96"/>
      <c r="AH255" s="86">
        <f t="shared" si="210"/>
        <v>13.477934378917446</v>
      </c>
      <c r="AI255" s="96">
        <f t="shared" si="211"/>
        <v>0</v>
      </c>
      <c r="AJ255" s="88">
        <f t="shared" si="212"/>
        <v>120.60904549463476</v>
      </c>
      <c r="AK255" s="96">
        <f t="shared" si="213"/>
        <v>140305353.43936899</v>
      </c>
      <c r="AL255" s="95">
        <f t="shared" si="214"/>
        <v>140305353.43936899</v>
      </c>
      <c r="AM255" s="96"/>
      <c r="AN255" s="99">
        <v>9.5635325674499172E-2</v>
      </c>
      <c r="AO255" s="96">
        <f t="shared" si="215"/>
        <v>19759461.008398861</v>
      </c>
      <c r="AP255" s="100"/>
      <c r="AQ255" s="95">
        <f t="shared" si="216"/>
        <v>462582481.16372919</v>
      </c>
      <c r="AS255" s="89">
        <v>209440800.00000003</v>
      </c>
      <c r="AT255" s="89">
        <v>261125461.0214324</v>
      </c>
      <c r="AU255" s="89">
        <v>257206059.98233116</v>
      </c>
      <c r="AV255" s="90">
        <f t="shared" si="217"/>
        <v>-1.5009647177911733E-2</v>
      </c>
      <c r="AW255" s="90">
        <f t="shared" si="218"/>
        <v>0.14672935628869466</v>
      </c>
      <c r="AX255" s="90">
        <f t="shared" si="219"/>
        <v>3.3736206912142511E-3</v>
      </c>
      <c r="AY255" s="90">
        <f t="shared" si="220"/>
        <v>4.13959616467753E-3</v>
      </c>
      <c r="AZ255" s="91">
        <f t="shared" si="221"/>
        <v>1.3965427274427271E-5</v>
      </c>
      <c r="BA255" s="90">
        <f t="shared" si="222"/>
        <v>3.6779993049486977E-3</v>
      </c>
      <c r="BB255" s="92">
        <f t="shared" si="223"/>
        <v>189885693.23189726</v>
      </c>
      <c r="BC255" s="101">
        <f t="shared" si="224"/>
        <v>399326493.23189729</v>
      </c>
      <c r="BD255" s="103"/>
      <c r="BE255" s="76"/>
      <c r="BF255" s="103"/>
      <c r="BG255" s="103"/>
      <c r="BH255" s="103"/>
      <c r="BI255" s="103"/>
      <c r="BJ255" s="103"/>
    </row>
    <row r="256" spans="3:62" s="10" customFormat="1">
      <c r="C256" s="49"/>
      <c r="D256" s="104" t="s">
        <v>446</v>
      </c>
      <c r="E256" s="105" t="s">
        <v>447</v>
      </c>
      <c r="F256" s="52" t="s">
        <v>74</v>
      </c>
      <c r="G256" s="106">
        <v>273810.7660932258</v>
      </c>
      <c r="H256" s="107">
        <v>0</v>
      </c>
      <c r="I256" s="108">
        <v>0</v>
      </c>
      <c r="J256" s="107"/>
      <c r="K256" s="57">
        <f t="shared" si="194"/>
        <v>161.02627987473545</v>
      </c>
      <c r="L256" s="58">
        <f t="shared" si="195"/>
        <v>231.94527356290715</v>
      </c>
      <c r="M256" s="58">
        <f t="shared" si="196"/>
        <v>138.70751908034916</v>
      </c>
      <c r="N256" s="58">
        <f t="shared" si="197"/>
        <v>116.27606530611774</v>
      </c>
      <c r="O256" s="107">
        <f t="shared" si="200"/>
        <v>0</v>
      </c>
      <c r="P256" s="107">
        <f t="shared" si="201"/>
        <v>0</v>
      </c>
      <c r="Q256" s="107">
        <f t="shared" si="202"/>
        <v>0</v>
      </c>
      <c r="R256" s="107">
        <f t="shared" si="203"/>
        <v>0</v>
      </c>
      <c r="S256" s="107">
        <v>0</v>
      </c>
      <c r="T256" s="107">
        <v>0</v>
      </c>
      <c r="U256" s="107">
        <v>0</v>
      </c>
      <c r="V256" s="85">
        <f t="shared" si="204"/>
        <v>0</v>
      </c>
      <c r="W256" s="85">
        <f t="shared" si="205"/>
        <v>0</v>
      </c>
      <c r="X256" s="85">
        <f t="shared" si="206"/>
        <v>0</v>
      </c>
      <c r="Y256" s="109"/>
      <c r="Z256" s="108">
        <f t="shared" si="199"/>
        <v>0</v>
      </c>
      <c r="AA256" s="107"/>
      <c r="AB256" s="110">
        <f t="shared" si="207"/>
        <v>9627095.9849410318</v>
      </c>
      <c r="AC256" s="107">
        <v>40</v>
      </c>
      <c r="AD256" s="62">
        <f t="shared" si="198"/>
        <v>845972.04065796093</v>
      </c>
      <c r="AE256" s="107">
        <f t="shared" si="208"/>
        <v>33838881.62631844</v>
      </c>
      <c r="AF256" s="108">
        <f t="shared" si="209"/>
        <v>43465977.611259475</v>
      </c>
      <c r="AG256" s="107"/>
      <c r="AH256" s="64">
        <f t="shared" si="210"/>
        <v>13.477934378917446</v>
      </c>
      <c r="AI256" s="107">
        <f t="shared" si="211"/>
        <v>44284842.451747335</v>
      </c>
      <c r="AJ256" s="66">
        <f t="shared" si="212"/>
        <v>120.60904549463476</v>
      </c>
      <c r="AK256" s="107">
        <f t="shared" si="213"/>
        <v>0</v>
      </c>
      <c r="AL256" s="108">
        <f t="shared" si="214"/>
        <v>44284842.451747335</v>
      </c>
      <c r="AM256" s="107"/>
      <c r="AN256" s="111">
        <v>0.36455578181231652</v>
      </c>
      <c r="AO256" s="107">
        <f t="shared" si="215"/>
        <v>31990068.812741362</v>
      </c>
      <c r="AP256" s="112"/>
      <c r="AQ256" s="108">
        <f t="shared" si="216"/>
        <v>31990068.812741362</v>
      </c>
      <c r="AS256" s="71">
        <v>18960300</v>
      </c>
      <c r="AT256" s="71">
        <v>23676099.962701455</v>
      </c>
      <c r="AU256" s="71">
        <v>24063575.536631212</v>
      </c>
      <c r="AV256" s="72">
        <f t="shared" si="217"/>
        <v>1.6365684151535644E-2</v>
      </c>
      <c r="AW256" s="72">
        <f t="shared" si="218"/>
        <v>0.17810468761814202</v>
      </c>
      <c r="AX256" s="72">
        <f t="shared" si="219"/>
        <v>4.0950064428048613E-3</v>
      </c>
      <c r="AY256" s="72">
        <f t="shared" si="220"/>
        <v>3.8729058330394533E-4</v>
      </c>
      <c r="AZ256" s="73">
        <f t="shared" si="221"/>
        <v>1.585957433867309E-6</v>
      </c>
      <c r="BA256" s="72">
        <f t="shared" si="222"/>
        <v>4.1768506074450935E-4</v>
      </c>
      <c r="BB256" s="74">
        <f t="shared" si="223"/>
        <v>21564010.957088683</v>
      </c>
      <c r="BC256" s="113">
        <f t="shared" si="224"/>
        <v>40524310.957088679</v>
      </c>
      <c r="BD256" s="102"/>
      <c r="BE256" s="76"/>
      <c r="BF256" s="102"/>
      <c r="BG256" s="102"/>
      <c r="BH256" s="102"/>
      <c r="BI256" s="102"/>
      <c r="BJ256" s="102"/>
    </row>
    <row r="257" spans="3:62" s="9" customFormat="1">
      <c r="C257" s="47"/>
      <c r="D257" s="79"/>
      <c r="E257" s="80"/>
      <c r="F257" s="81"/>
      <c r="G257" s="93"/>
      <c r="H257" s="93"/>
      <c r="I257" s="95"/>
      <c r="J257" s="96"/>
      <c r="K257" s="83"/>
      <c r="L257" s="84"/>
      <c r="M257" s="84"/>
      <c r="N257" s="84"/>
      <c r="O257" s="96"/>
      <c r="P257" s="96"/>
      <c r="Q257" s="96"/>
      <c r="R257" s="96"/>
      <c r="S257" s="96"/>
      <c r="T257" s="96"/>
      <c r="U257" s="96"/>
      <c r="V257" s="85"/>
      <c r="W257" s="85"/>
      <c r="X257" s="85"/>
      <c r="Y257" s="97"/>
      <c r="Z257" s="95"/>
      <c r="AA257" s="96"/>
      <c r="AB257" s="98"/>
      <c r="AC257" s="96"/>
      <c r="AD257" s="41"/>
      <c r="AE257" s="96"/>
      <c r="AF257" s="95"/>
      <c r="AG257" s="96"/>
      <c r="AH257" s="86"/>
      <c r="AI257" s="96"/>
      <c r="AJ257" s="88"/>
      <c r="AK257" s="96"/>
      <c r="AL257" s="95"/>
      <c r="AM257" s="96"/>
      <c r="AN257" s="99"/>
      <c r="AO257" s="96"/>
      <c r="AP257" s="100"/>
      <c r="AQ257" s="95"/>
      <c r="AS257" s="89"/>
      <c r="AT257" s="89"/>
      <c r="AU257" s="89"/>
      <c r="AV257" s="90"/>
      <c r="AW257" s="90"/>
      <c r="AX257" s="90"/>
      <c r="AY257" s="90"/>
      <c r="AZ257" s="91"/>
      <c r="BA257" s="90"/>
      <c r="BB257" s="92"/>
      <c r="BC257" s="101"/>
      <c r="BD257" s="103"/>
      <c r="BE257" s="76"/>
      <c r="BF257" s="103"/>
      <c r="BG257" s="103"/>
      <c r="BH257" s="103"/>
      <c r="BI257" s="103"/>
      <c r="BJ257" s="103"/>
    </row>
    <row r="258" spans="3:62" s="9" customFormat="1">
      <c r="C258" s="47"/>
      <c r="D258" s="104" t="s">
        <v>448</v>
      </c>
      <c r="E258" s="80"/>
      <c r="F258" s="81"/>
      <c r="G258" s="93"/>
      <c r="H258" s="93"/>
      <c r="I258" s="95"/>
      <c r="J258" s="96"/>
      <c r="K258" s="83"/>
      <c r="L258" s="84"/>
      <c r="M258" s="84"/>
      <c r="N258" s="84"/>
      <c r="O258" s="96"/>
      <c r="P258" s="96"/>
      <c r="Q258" s="96"/>
      <c r="R258" s="96"/>
      <c r="S258" s="96"/>
      <c r="T258" s="96"/>
      <c r="U258" s="96"/>
      <c r="V258" s="85"/>
      <c r="W258" s="85"/>
      <c r="X258" s="85"/>
      <c r="Y258" s="97"/>
      <c r="Z258" s="95"/>
      <c r="AA258" s="96"/>
      <c r="AB258" s="98"/>
      <c r="AC258" s="96"/>
      <c r="AD258" s="41"/>
      <c r="AE258" s="96"/>
      <c r="AF258" s="95"/>
      <c r="AG258" s="96"/>
      <c r="AH258" s="86"/>
      <c r="AI258" s="96"/>
      <c r="AJ258" s="88"/>
      <c r="AK258" s="96"/>
      <c r="AL258" s="95"/>
      <c r="AM258" s="96"/>
      <c r="AN258" s="99"/>
      <c r="AO258" s="96"/>
      <c r="AP258" s="100"/>
      <c r="AQ258" s="95"/>
      <c r="AS258" s="89"/>
      <c r="AT258" s="89"/>
      <c r="AU258" s="89"/>
      <c r="AV258" s="90"/>
      <c r="AW258" s="90"/>
      <c r="AX258" s="90"/>
      <c r="AY258" s="90"/>
      <c r="AZ258" s="91"/>
      <c r="BA258" s="90"/>
      <c r="BB258" s="92"/>
      <c r="BC258" s="101"/>
      <c r="BD258" s="103"/>
      <c r="BE258" s="76"/>
      <c r="BF258" s="103"/>
      <c r="BG258" s="103"/>
      <c r="BH258" s="103"/>
      <c r="BI258" s="103"/>
      <c r="BJ258" s="103"/>
    </row>
    <row r="259" spans="3:62" s="9" customFormat="1">
      <c r="C259" s="47"/>
      <c r="D259" s="79"/>
      <c r="E259" s="80"/>
      <c r="F259" s="81"/>
      <c r="G259" s="93"/>
      <c r="H259" s="93"/>
      <c r="I259" s="95"/>
      <c r="J259" s="96"/>
      <c r="K259" s="83"/>
      <c r="L259" s="84"/>
      <c r="M259" s="84"/>
      <c r="N259" s="84"/>
      <c r="O259" s="96"/>
      <c r="P259" s="96"/>
      <c r="Q259" s="96"/>
      <c r="R259" s="96"/>
      <c r="S259" s="96"/>
      <c r="T259" s="96"/>
      <c r="U259" s="96"/>
      <c r="V259" s="85"/>
      <c r="W259" s="85"/>
      <c r="X259" s="85"/>
      <c r="Y259" s="97"/>
      <c r="Z259" s="95"/>
      <c r="AA259" s="96"/>
      <c r="AB259" s="98"/>
      <c r="AC259" s="96"/>
      <c r="AD259" s="41"/>
      <c r="AE259" s="96"/>
      <c r="AF259" s="95"/>
      <c r="AG259" s="96"/>
      <c r="AH259" s="86"/>
      <c r="AI259" s="96"/>
      <c r="AJ259" s="88"/>
      <c r="AK259" s="96"/>
      <c r="AL259" s="95"/>
      <c r="AM259" s="96"/>
      <c r="AN259" s="99"/>
      <c r="AO259" s="96"/>
      <c r="AP259" s="100"/>
      <c r="AQ259" s="95"/>
      <c r="AS259" s="89"/>
      <c r="AT259" s="89"/>
      <c r="AU259" s="89"/>
      <c r="AV259" s="90"/>
      <c r="AW259" s="90"/>
      <c r="AX259" s="90"/>
      <c r="AY259" s="90"/>
      <c r="AZ259" s="91"/>
      <c r="BA259" s="90"/>
      <c r="BB259" s="92"/>
      <c r="BC259" s="101"/>
      <c r="BD259" s="103"/>
      <c r="BE259" s="76"/>
      <c r="BF259" s="103"/>
      <c r="BG259" s="103"/>
      <c r="BH259" s="103"/>
      <c r="BI259" s="103"/>
      <c r="BJ259" s="103"/>
    </row>
    <row r="260" spans="3:62" s="10" customFormat="1">
      <c r="C260" s="49"/>
      <c r="D260" s="104" t="s">
        <v>449</v>
      </c>
      <c r="E260" s="105" t="s">
        <v>450</v>
      </c>
      <c r="F260" s="52" t="s">
        <v>56</v>
      </c>
      <c r="G260" s="106">
        <v>1457595.2730397503</v>
      </c>
      <c r="H260" s="130">
        <v>0.44011163685724791</v>
      </c>
      <c r="I260" s="108">
        <v>641504.64149291173</v>
      </c>
      <c r="J260" s="107"/>
      <c r="K260" s="57">
        <f t="shared" si="194"/>
        <v>161.02627987473545</v>
      </c>
      <c r="L260" s="58">
        <f t="shared" si="195"/>
        <v>231.94527356290715</v>
      </c>
      <c r="M260" s="58">
        <f t="shared" si="196"/>
        <v>138.70751908034916</v>
      </c>
      <c r="N260" s="58">
        <f t="shared" si="197"/>
        <v>116.27606530611774</v>
      </c>
      <c r="O260" s="107">
        <f t="shared" ref="O260:O289" si="225">I260*K260*12</f>
        <v>1239589271.3037534</v>
      </c>
      <c r="P260" s="107">
        <f t="shared" ref="P260:P289" si="226">I260*L260*12</f>
        <v>1785527634.7553768</v>
      </c>
      <c r="Q260" s="107">
        <f t="shared" ref="Q260:Q289" si="227">I260*M260*12</f>
        <v>1067778207.6001272</v>
      </c>
      <c r="R260" s="107">
        <f t="shared" ref="R260:R289" si="228">I260*N260*12</f>
        <v>895099627.06088948</v>
      </c>
      <c r="S260" s="107">
        <v>1</v>
      </c>
      <c r="T260" s="107">
        <v>1</v>
      </c>
      <c r="U260" s="107">
        <v>1</v>
      </c>
      <c r="V260" s="59">
        <f t="shared" ref="V260:V289" si="229">IF(S260=1,0,P260)</f>
        <v>0</v>
      </c>
      <c r="W260" s="59">
        <f t="shared" ref="W260:W289" si="230">IF(T260=1,0,Q260)</f>
        <v>0</v>
      </c>
      <c r="X260" s="59">
        <f t="shared" ref="X260:X289" si="231">IF(U260=1,0,R260)</f>
        <v>0</v>
      </c>
      <c r="Y260" s="109"/>
      <c r="Z260" s="108">
        <f t="shared" si="199"/>
        <v>4987994740.7201471</v>
      </c>
      <c r="AA260" s="107"/>
      <c r="AB260" s="110">
        <f t="shared" ref="AB260:AB289" si="232">$AB$5</f>
        <v>9627095.9849410318</v>
      </c>
      <c r="AC260" s="107">
        <v>231</v>
      </c>
      <c r="AD260" s="62">
        <f t="shared" si="198"/>
        <v>845972.04065796093</v>
      </c>
      <c r="AE260" s="107">
        <f t="shared" ref="AE260:AE289" si="233">AC260*AD260</f>
        <v>195419541.39198896</v>
      </c>
      <c r="AF260" s="108">
        <f t="shared" ref="AF260:AF289" si="234">AE260+AB260</f>
        <v>205046637.37693</v>
      </c>
      <c r="AG260" s="107"/>
      <c r="AH260" s="64">
        <f t="shared" ref="AH260:AH289" si="235">$AH$5</f>
        <v>13.477934378917446</v>
      </c>
      <c r="AI260" s="107">
        <f t="shared" ref="AI260:AI289" si="236">IF(F260="B",0,G260*AH260*12)</f>
        <v>235744481.29260015</v>
      </c>
      <c r="AJ260" s="66">
        <f t="shared" ref="AJ260:AJ289" si="237">$AJ$5</f>
        <v>120.60904549463476</v>
      </c>
      <c r="AK260" s="107">
        <f t="shared" ref="AK260:AK289" si="238">IF(F260="C",0,G260*AJ260*12)</f>
        <v>2109590095.1857896</v>
      </c>
      <c r="AL260" s="108">
        <f t="shared" ref="AL260:AL289" si="239">IF(F260="A",AI260+AK260,IF(F260="B",AK260,AI260))</f>
        <v>2345334576.4783897</v>
      </c>
      <c r="AM260" s="107"/>
      <c r="AN260" s="111">
        <v>0</v>
      </c>
      <c r="AO260" s="107">
        <f t="shared" ref="AO260:AO289" si="240">(AF260+AL260)*AN260</f>
        <v>0</v>
      </c>
      <c r="AP260" s="112"/>
      <c r="AQ260" s="108">
        <f t="shared" ref="AQ260:AQ289" si="241">Z260+AO260</f>
        <v>4987994740.7201471</v>
      </c>
      <c r="AS260" s="71">
        <v>2261051100</v>
      </c>
      <c r="AT260" s="71">
        <v>2782558874.8108716</v>
      </c>
      <c r="AU260" s="71">
        <v>2815558320.7038326</v>
      </c>
      <c r="AV260" s="72">
        <f t="shared" ref="AV260:AV289" si="242">(AU260-AT260)/AT260</f>
        <v>1.1859388202596063E-2</v>
      </c>
      <c r="AW260" s="72">
        <f t="shared" ref="AW260:AW289" si="243">AV260+($AV$28*-1)</f>
        <v>0.17359839166920243</v>
      </c>
      <c r="AX260" s="72">
        <f t="shared" ref="AX260:AX289" si="244">AW260/$AW$290</f>
        <v>3.9913970926475136E-3</v>
      </c>
      <c r="AY260" s="72">
        <f t="shared" ref="AY260:AY289" si="245">AU260/$AU$290</f>
        <v>4.5314929308478011E-2</v>
      </c>
      <c r="AZ260" s="73">
        <f t="shared" ref="AZ260:AZ289" si="246">AX260*AY260</f>
        <v>1.8086987709538675E-4</v>
      </c>
      <c r="BA260" s="72">
        <f t="shared" ref="BA260:BA289" si="247">AZ260/$AZ$290</f>
        <v>4.7634724607469675E-2</v>
      </c>
      <c r="BB260" s="74">
        <f t="shared" ref="BB260:BB289" si="248">($AQ$290-$AS$290)*BA260</f>
        <v>2459258948.6979418</v>
      </c>
      <c r="BC260" s="113">
        <f t="shared" ref="BC260:BC289" si="249">AS260+BB260</f>
        <v>4720310048.6979418</v>
      </c>
      <c r="BD260" s="102"/>
      <c r="BE260" s="76"/>
      <c r="BF260" s="102"/>
      <c r="BG260" s="102"/>
      <c r="BH260" s="102"/>
      <c r="BI260" s="102"/>
      <c r="BJ260" s="102"/>
    </row>
    <row r="261" spans="3:62" s="9" customFormat="1">
      <c r="C261" s="49"/>
      <c r="D261" s="79" t="s">
        <v>451</v>
      </c>
      <c r="E261" s="80" t="s">
        <v>452</v>
      </c>
      <c r="F261" s="81" t="s">
        <v>60</v>
      </c>
      <c r="G261" s="93">
        <v>22484.00028874119</v>
      </c>
      <c r="H261" s="94">
        <v>0.49548454829006233</v>
      </c>
      <c r="I261" s="95">
        <v>11140.474726820559</v>
      </c>
      <c r="J261" s="96"/>
      <c r="K261" s="83">
        <f t="shared" si="194"/>
        <v>161.02627987473545</v>
      </c>
      <c r="L261" s="84">
        <f t="shared" si="195"/>
        <v>231.94527356290715</v>
      </c>
      <c r="M261" s="84">
        <f t="shared" si="196"/>
        <v>138.70751908034916</v>
      </c>
      <c r="N261" s="84">
        <f t="shared" si="197"/>
        <v>116.27606530611774</v>
      </c>
      <c r="O261" s="96">
        <f t="shared" si="225"/>
        <v>21526910.415581092</v>
      </c>
      <c r="P261" s="96">
        <f t="shared" si="226"/>
        <v>31007765.497596577</v>
      </c>
      <c r="Q261" s="96">
        <f t="shared" si="227"/>
        <v>18543211.328815326</v>
      </c>
      <c r="R261" s="96">
        <f t="shared" si="228"/>
        <v>15544446.8025233</v>
      </c>
      <c r="S261" s="96">
        <v>1</v>
      </c>
      <c r="T261" s="96">
        <v>1</v>
      </c>
      <c r="U261" s="96">
        <v>1</v>
      </c>
      <c r="V261" s="85">
        <f t="shared" si="229"/>
        <v>0</v>
      </c>
      <c r="W261" s="85">
        <f t="shared" si="230"/>
        <v>0</v>
      </c>
      <c r="X261" s="85">
        <f t="shared" si="231"/>
        <v>0</v>
      </c>
      <c r="Y261" s="97"/>
      <c r="Z261" s="95">
        <f t="shared" si="199"/>
        <v>86622334.044516295</v>
      </c>
      <c r="AA261" s="96"/>
      <c r="AB261" s="98">
        <f t="shared" si="232"/>
        <v>9627095.9849410318</v>
      </c>
      <c r="AC261" s="96">
        <v>15</v>
      </c>
      <c r="AD261" s="41">
        <f t="shared" si="198"/>
        <v>845972.04065796093</v>
      </c>
      <c r="AE261" s="96">
        <f t="shared" si="233"/>
        <v>12689580.609869413</v>
      </c>
      <c r="AF261" s="95">
        <f t="shared" si="234"/>
        <v>22316676.594810445</v>
      </c>
      <c r="AG261" s="96"/>
      <c r="AH261" s="86">
        <f t="shared" si="235"/>
        <v>13.477934378917446</v>
      </c>
      <c r="AI261" s="96">
        <f t="shared" si="236"/>
        <v>0</v>
      </c>
      <c r="AJ261" s="88">
        <f t="shared" si="237"/>
        <v>120.60904549463476</v>
      </c>
      <c r="AK261" s="96">
        <f t="shared" si="238"/>
        <v>32541285.764714006</v>
      </c>
      <c r="AL261" s="95">
        <f t="shared" si="239"/>
        <v>32541285.764714006</v>
      </c>
      <c r="AM261" s="96"/>
      <c r="AN261" s="99">
        <v>3.7052593327100425E-2</v>
      </c>
      <c r="AO261" s="96">
        <f t="shared" si="240"/>
        <v>2032629.7700608419</v>
      </c>
      <c r="AP261" s="100"/>
      <c r="AQ261" s="95">
        <f t="shared" si="241"/>
        <v>88654963.814577132</v>
      </c>
      <c r="AS261" s="89">
        <v>43441200.000000007</v>
      </c>
      <c r="AT261" s="89">
        <v>52855256.490016803</v>
      </c>
      <c r="AU261" s="89">
        <v>53241050.115072057</v>
      </c>
      <c r="AV261" s="90">
        <f t="shared" si="242"/>
        <v>7.2990588008615843E-3</v>
      </c>
      <c r="AW261" s="90">
        <f t="shared" si="243"/>
        <v>0.16903806226746798</v>
      </c>
      <c r="AX261" s="90">
        <f t="shared" si="244"/>
        <v>3.8865453982246611E-3</v>
      </c>
      <c r="AY261" s="90">
        <f t="shared" si="245"/>
        <v>8.5688668017735135E-4</v>
      </c>
      <c r="AZ261" s="91">
        <f t="shared" si="246"/>
        <v>3.3303289836432918E-6</v>
      </c>
      <c r="BA261" s="90">
        <f t="shared" si="247"/>
        <v>8.7709079331358048E-4</v>
      </c>
      <c r="BB261" s="92">
        <f t="shared" si="248"/>
        <v>45281953.449957766</v>
      </c>
      <c r="BC261" s="101">
        <f t="shared" si="249"/>
        <v>88723153.449957773</v>
      </c>
      <c r="BD261" s="102"/>
      <c r="BE261" s="76"/>
      <c r="BF261" s="102"/>
      <c r="BG261" s="102"/>
      <c r="BH261" s="102"/>
      <c r="BI261" s="102"/>
      <c r="BJ261" s="102"/>
    </row>
    <row r="262" spans="3:62" s="9" customFormat="1">
      <c r="C262" s="47"/>
      <c r="D262" s="79" t="s">
        <v>453</v>
      </c>
      <c r="E262" s="80" t="s">
        <v>454</v>
      </c>
      <c r="F262" s="81" t="s">
        <v>60</v>
      </c>
      <c r="G262" s="93">
        <v>16869.142489513866</v>
      </c>
      <c r="H262" s="94">
        <v>0.52923086762408011</v>
      </c>
      <c r="I262" s="95">
        <v>8927.6709157996575</v>
      </c>
      <c r="J262" s="96"/>
      <c r="K262" s="83">
        <f t="shared" si="194"/>
        <v>161.02627987473545</v>
      </c>
      <c r="L262" s="84">
        <f t="shared" si="195"/>
        <v>231.94527356290715</v>
      </c>
      <c r="M262" s="84">
        <f t="shared" si="196"/>
        <v>138.70751908034916</v>
      </c>
      <c r="N262" s="84">
        <f t="shared" si="197"/>
        <v>116.27606530611774</v>
      </c>
      <c r="O262" s="96">
        <f t="shared" si="225"/>
        <v>17251075.626205098</v>
      </c>
      <c r="P262" s="96">
        <f t="shared" si="226"/>
        <v>24848772.874137137</v>
      </c>
      <c r="Q262" s="96">
        <f t="shared" si="227"/>
        <v>14860021.006756309</v>
      </c>
      <c r="R262" s="96">
        <f t="shared" si="228"/>
        <v>12456893.357244588</v>
      </c>
      <c r="S262" s="96">
        <v>1</v>
      </c>
      <c r="T262" s="96">
        <v>1</v>
      </c>
      <c r="U262" s="96">
        <v>1</v>
      </c>
      <c r="V262" s="85">
        <f t="shared" si="229"/>
        <v>0</v>
      </c>
      <c r="W262" s="85">
        <f t="shared" si="230"/>
        <v>0</v>
      </c>
      <c r="X262" s="85">
        <f t="shared" si="231"/>
        <v>0</v>
      </c>
      <c r="Y262" s="97"/>
      <c r="Z262" s="95">
        <f t="shared" si="199"/>
        <v>69416762.864343137</v>
      </c>
      <c r="AA262" s="96"/>
      <c r="AB262" s="98">
        <f t="shared" si="232"/>
        <v>9627095.9849410318</v>
      </c>
      <c r="AC262" s="96">
        <v>11</v>
      </c>
      <c r="AD262" s="41">
        <f t="shared" si="198"/>
        <v>845972.04065796093</v>
      </c>
      <c r="AE262" s="96">
        <f t="shared" si="233"/>
        <v>9305692.4472375698</v>
      </c>
      <c r="AF262" s="95">
        <f t="shared" si="234"/>
        <v>18932788.432178602</v>
      </c>
      <c r="AG262" s="96"/>
      <c r="AH262" s="86">
        <f t="shared" si="235"/>
        <v>13.477934378917446</v>
      </c>
      <c r="AI262" s="96">
        <f t="shared" si="236"/>
        <v>0</v>
      </c>
      <c r="AJ262" s="88">
        <f t="shared" si="237"/>
        <v>120.60904549463476</v>
      </c>
      <c r="AK262" s="96">
        <f t="shared" si="238"/>
        <v>24414854.087679051</v>
      </c>
      <c r="AL262" s="95">
        <f t="shared" si="239"/>
        <v>24414854.087679051</v>
      </c>
      <c r="AM262" s="96"/>
      <c r="AN262" s="99">
        <v>0.16245545622670565</v>
      </c>
      <c r="AO262" s="96">
        <f t="shared" si="240"/>
        <v>7042061.0419156197</v>
      </c>
      <c r="AP262" s="100"/>
      <c r="AQ262" s="95">
        <f t="shared" si="241"/>
        <v>76458823.906258762</v>
      </c>
      <c r="AS262" s="89">
        <v>37489500</v>
      </c>
      <c r="AT262" s="89">
        <v>45946567.577668458</v>
      </c>
      <c r="AU262" s="89">
        <v>46461030.661274374</v>
      </c>
      <c r="AV262" s="90">
        <f t="shared" si="242"/>
        <v>1.1196986210912549E-2</v>
      </c>
      <c r="AW262" s="90">
        <f t="shared" si="243"/>
        <v>0.17293598967751894</v>
      </c>
      <c r="AX262" s="90">
        <f t="shared" si="244"/>
        <v>3.9761670587840229E-3</v>
      </c>
      <c r="AY262" s="90">
        <f t="shared" si="245"/>
        <v>7.477658354767717E-4</v>
      </c>
      <c r="AZ262" s="91">
        <f t="shared" si="246"/>
        <v>2.9732418827068531E-6</v>
      </c>
      <c r="BA262" s="90">
        <f t="shared" si="247"/>
        <v>7.8304668830754673E-4</v>
      </c>
      <c r="BB262" s="92">
        <f t="shared" si="248"/>
        <v>40426696.93878419</v>
      </c>
      <c r="BC262" s="101">
        <f t="shared" si="249"/>
        <v>77916196.938784182</v>
      </c>
      <c r="BD262" s="103"/>
      <c r="BE262" s="76"/>
      <c r="BF262" s="103"/>
      <c r="BG262" s="103"/>
      <c r="BH262" s="103"/>
      <c r="BI262" s="103"/>
      <c r="BJ262" s="103"/>
    </row>
    <row r="263" spans="3:62" s="9" customFormat="1">
      <c r="C263" s="47"/>
      <c r="D263" s="79" t="s">
        <v>455</v>
      </c>
      <c r="E263" s="80" t="s">
        <v>456</v>
      </c>
      <c r="F263" s="81" t="s">
        <v>60</v>
      </c>
      <c r="G263" s="93">
        <v>21815.754631705589</v>
      </c>
      <c r="H263" s="94">
        <v>0.43836852258274356</v>
      </c>
      <c r="I263" s="95">
        <v>9563.3401269284241</v>
      </c>
      <c r="J263" s="96"/>
      <c r="K263" s="83">
        <f t="shared" si="194"/>
        <v>161.02627987473545</v>
      </c>
      <c r="L263" s="84">
        <f t="shared" si="195"/>
        <v>231.94527356290715</v>
      </c>
      <c r="M263" s="84">
        <f t="shared" si="196"/>
        <v>138.70751908034916</v>
      </c>
      <c r="N263" s="84">
        <f t="shared" si="197"/>
        <v>116.27606530611774</v>
      </c>
      <c r="O263" s="96">
        <f t="shared" si="225"/>
        <v>18479389.005792774</v>
      </c>
      <c r="P263" s="96">
        <f t="shared" si="226"/>
        <v>26618058.502986487</v>
      </c>
      <c r="Q263" s="96">
        <f t="shared" si="227"/>
        <v>15918086.197533516</v>
      </c>
      <c r="R263" s="96">
        <f t="shared" si="228"/>
        <v>13343850.73372015</v>
      </c>
      <c r="S263" s="96">
        <v>1</v>
      </c>
      <c r="T263" s="96">
        <v>1</v>
      </c>
      <c r="U263" s="96">
        <v>1</v>
      </c>
      <c r="V263" s="85">
        <f t="shared" si="229"/>
        <v>0</v>
      </c>
      <c r="W263" s="85">
        <f t="shared" si="230"/>
        <v>0</v>
      </c>
      <c r="X263" s="85">
        <f t="shared" si="231"/>
        <v>0</v>
      </c>
      <c r="Y263" s="97"/>
      <c r="Z263" s="95">
        <f t="shared" si="199"/>
        <v>74359384.440032929</v>
      </c>
      <c r="AA263" s="96"/>
      <c r="AB263" s="98">
        <f t="shared" si="232"/>
        <v>9627095.9849410318</v>
      </c>
      <c r="AC263" s="96">
        <v>13</v>
      </c>
      <c r="AD263" s="41">
        <f t="shared" si="198"/>
        <v>845972.04065796093</v>
      </c>
      <c r="AE263" s="96">
        <f t="shared" si="233"/>
        <v>10997636.528553491</v>
      </c>
      <c r="AF263" s="95">
        <f t="shared" si="234"/>
        <v>20624732.513494521</v>
      </c>
      <c r="AG263" s="96"/>
      <c r="AH263" s="86">
        <f t="shared" si="235"/>
        <v>13.477934378917446</v>
      </c>
      <c r="AI263" s="96">
        <f t="shared" si="236"/>
        <v>0</v>
      </c>
      <c r="AJ263" s="88">
        <f t="shared" si="237"/>
        <v>120.60904549463476</v>
      </c>
      <c r="AK263" s="96">
        <f t="shared" si="238"/>
        <v>31574128.11450202</v>
      </c>
      <c r="AL263" s="95">
        <f t="shared" si="239"/>
        <v>31574128.11450202</v>
      </c>
      <c r="AM263" s="96"/>
      <c r="AN263" s="99">
        <v>0</v>
      </c>
      <c r="AO263" s="96">
        <f t="shared" si="240"/>
        <v>0</v>
      </c>
      <c r="AP263" s="100"/>
      <c r="AQ263" s="95">
        <f t="shared" si="241"/>
        <v>74359384.440032929</v>
      </c>
      <c r="AS263" s="89">
        <v>34098300</v>
      </c>
      <c r="AT263" s="89">
        <v>41913585.304614879</v>
      </c>
      <c r="AU263" s="89">
        <v>42220782.009477906</v>
      </c>
      <c r="AV263" s="90">
        <f t="shared" si="242"/>
        <v>7.3292872139287726E-3</v>
      </c>
      <c r="AW263" s="90">
        <f t="shared" si="243"/>
        <v>0.16906829068053517</v>
      </c>
      <c r="AX263" s="90">
        <f t="shared" si="244"/>
        <v>3.8872404138804604E-3</v>
      </c>
      <c r="AY263" s="90">
        <f t="shared" si="245"/>
        <v>6.7952126512154157E-4</v>
      </c>
      <c r="AZ263" s="91">
        <f t="shared" si="246"/>
        <v>2.6414625238716352E-6</v>
      </c>
      <c r="BA263" s="90">
        <f t="shared" si="247"/>
        <v>6.9566774692515353E-4</v>
      </c>
      <c r="BB263" s="92">
        <f t="shared" si="248"/>
        <v>35915545.771370769</v>
      </c>
      <c r="BC263" s="101">
        <f t="shared" si="249"/>
        <v>70013845.771370769</v>
      </c>
      <c r="BD263" s="103"/>
      <c r="BE263" s="76"/>
      <c r="BF263" s="103"/>
      <c r="BG263" s="103"/>
      <c r="BH263" s="103"/>
      <c r="BI263" s="103"/>
      <c r="BJ263" s="103"/>
    </row>
    <row r="264" spans="3:62" s="9" customFormat="1">
      <c r="C264" s="47"/>
      <c r="D264" s="79" t="s">
        <v>457</v>
      </c>
      <c r="E264" s="80" t="s">
        <v>458</v>
      </c>
      <c r="F264" s="81" t="s">
        <v>60</v>
      </c>
      <c r="G264" s="93">
        <v>42793.249926729026</v>
      </c>
      <c r="H264" s="94">
        <v>0.45000527578082317</v>
      </c>
      <c r="I264" s="95">
        <v>19257.188234835387</v>
      </c>
      <c r="J264" s="96"/>
      <c r="K264" s="83">
        <f t="shared" si="194"/>
        <v>161.02627987473545</v>
      </c>
      <c r="L264" s="84">
        <f t="shared" si="195"/>
        <v>231.94527356290715</v>
      </c>
      <c r="M264" s="84">
        <f t="shared" si="196"/>
        <v>138.70751908034916</v>
      </c>
      <c r="N264" s="84">
        <f t="shared" si="197"/>
        <v>116.27606530611774</v>
      </c>
      <c r="O264" s="96">
        <f t="shared" si="225"/>
        <v>37210960.587636784</v>
      </c>
      <c r="P264" s="96">
        <f t="shared" si="226"/>
        <v>53599365.51817549</v>
      </c>
      <c r="Q264" s="96">
        <f t="shared" si="227"/>
        <v>32053401.654207654</v>
      </c>
      <c r="R264" s="96">
        <f t="shared" si="228"/>
        <v>26869800.921671063</v>
      </c>
      <c r="S264" s="96">
        <v>1</v>
      </c>
      <c r="T264" s="96">
        <v>1</v>
      </c>
      <c r="U264" s="96">
        <v>1</v>
      </c>
      <c r="V264" s="85">
        <f t="shared" si="229"/>
        <v>0</v>
      </c>
      <c r="W264" s="85">
        <f t="shared" si="230"/>
        <v>0</v>
      </c>
      <c r="X264" s="85">
        <f t="shared" si="231"/>
        <v>0</v>
      </c>
      <c r="Y264" s="97"/>
      <c r="Z264" s="95">
        <f t="shared" si="199"/>
        <v>149733528.68169099</v>
      </c>
      <c r="AA264" s="96"/>
      <c r="AB264" s="98">
        <f t="shared" si="232"/>
        <v>9627095.9849410318</v>
      </c>
      <c r="AC264" s="96">
        <v>27</v>
      </c>
      <c r="AD264" s="41">
        <f t="shared" si="198"/>
        <v>845972.04065796093</v>
      </c>
      <c r="AE264" s="96">
        <f t="shared" si="233"/>
        <v>22841245.097764947</v>
      </c>
      <c r="AF264" s="95">
        <f t="shared" si="234"/>
        <v>32468341.082705978</v>
      </c>
      <c r="AG264" s="96"/>
      <c r="AH264" s="86">
        <f t="shared" si="235"/>
        <v>13.477934378917446</v>
      </c>
      <c r="AI264" s="96">
        <f t="shared" si="236"/>
        <v>0</v>
      </c>
      <c r="AJ264" s="88">
        <f t="shared" si="237"/>
        <v>120.60904549463476</v>
      </c>
      <c r="AK264" s="96">
        <f t="shared" si="238"/>
        <v>61935036.327313647</v>
      </c>
      <c r="AL264" s="95">
        <f t="shared" si="239"/>
        <v>61935036.327313647</v>
      </c>
      <c r="AM264" s="96"/>
      <c r="AN264" s="99">
        <v>1.0787875314986484E-2</v>
      </c>
      <c r="AO264" s="96">
        <f t="shared" si="240"/>
        <v>1018411.8648129033</v>
      </c>
      <c r="AP264" s="100"/>
      <c r="AQ264" s="95">
        <f t="shared" si="241"/>
        <v>150751940.5465039</v>
      </c>
      <c r="AS264" s="89">
        <v>65885400.000000007</v>
      </c>
      <c r="AT264" s="89">
        <v>81846711.215211511</v>
      </c>
      <c r="AU264" s="89">
        <v>82450839.283327088</v>
      </c>
      <c r="AV264" s="90">
        <f t="shared" si="242"/>
        <v>7.3812137243615683E-3</v>
      </c>
      <c r="AW264" s="90">
        <f t="shared" si="243"/>
        <v>0.16912021719096795</v>
      </c>
      <c r="AX264" s="90">
        <f t="shared" si="244"/>
        <v>3.8884343150495894E-3</v>
      </c>
      <c r="AY264" s="90">
        <f t="shared" si="245"/>
        <v>1.3270028633662473E-3</v>
      </c>
      <c r="AZ264" s="91">
        <f t="shared" si="246"/>
        <v>5.1599634700823777E-6</v>
      </c>
      <c r="BA264" s="90">
        <f t="shared" si="247"/>
        <v>1.3589517659281188E-3</v>
      </c>
      <c r="BB264" s="92">
        <f t="shared" si="248"/>
        <v>70159202.53023842</v>
      </c>
      <c r="BC264" s="101">
        <f t="shared" si="249"/>
        <v>136044602.53023842</v>
      </c>
      <c r="BD264" s="103"/>
      <c r="BE264" s="76"/>
      <c r="BF264" s="103"/>
      <c r="BG264" s="103"/>
      <c r="BH264" s="103"/>
      <c r="BI264" s="103"/>
      <c r="BJ264" s="103"/>
    </row>
    <row r="265" spans="3:62" s="9" customFormat="1">
      <c r="C265" s="47"/>
      <c r="D265" s="79" t="s">
        <v>459</v>
      </c>
      <c r="E265" s="80" t="s">
        <v>460</v>
      </c>
      <c r="F265" s="81" t="s">
        <v>60</v>
      </c>
      <c r="G265" s="93">
        <v>49848.767168224775</v>
      </c>
      <c r="H265" s="94">
        <v>0.45325843632120849</v>
      </c>
      <c r="I265" s="95">
        <v>22594.374259209559</v>
      </c>
      <c r="J265" s="96"/>
      <c r="K265" s="83">
        <f t="shared" si="194"/>
        <v>161.02627987473545</v>
      </c>
      <c r="L265" s="84">
        <f t="shared" si="195"/>
        <v>231.94527356290715</v>
      </c>
      <c r="M265" s="84">
        <f t="shared" si="196"/>
        <v>138.70751908034916</v>
      </c>
      <c r="N265" s="84">
        <f t="shared" si="197"/>
        <v>116.27606530611774</v>
      </c>
      <c r="O265" s="96">
        <f t="shared" si="225"/>
        <v>43659456.396695964</v>
      </c>
      <c r="P265" s="96">
        <f t="shared" si="226"/>
        <v>62887899.822420828</v>
      </c>
      <c r="Q265" s="96">
        <f t="shared" si="227"/>
        <v>37608115.184014313</v>
      </c>
      <c r="R265" s="96">
        <f t="shared" si="228"/>
        <v>31526219.242976598</v>
      </c>
      <c r="S265" s="96">
        <v>1</v>
      </c>
      <c r="T265" s="96">
        <v>1</v>
      </c>
      <c r="U265" s="96">
        <v>1</v>
      </c>
      <c r="V265" s="85">
        <f t="shared" si="229"/>
        <v>0</v>
      </c>
      <c r="W265" s="85">
        <f t="shared" si="230"/>
        <v>0</v>
      </c>
      <c r="X265" s="85">
        <f t="shared" si="231"/>
        <v>0</v>
      </c>
      <c r="Y265" s="97"/>
      <c r="Z265" s="95">
        <f t="shared" si="199"/>
        <v>175681690.6461077</v>
      </c>
      <c r="AA265" s="96"/>
      <c r="AB265" s="98">
        <f t="shared" si="232"/>
        <v>9627095.9849410318</v>
      </c>
      <c r="AC265" s="96">
        <v>23</v>
      </c>
      <c r="AD265" s="41">
        <f t="shared" si="198"/>
        <v>845972.04065796093</v>
      </c>
      <c r="AE265" s="96">
        <f t="shared" si="233"/>
        <v>19457356.9351331</v>
      </c>
      <c r="AF265" s="95">
        <f t="shared" si="234"/>
        <v>29084452.920074131</v>
      </c>
      <c r="AG265" s="96"/>
      <c r="AH265" s="86">
        <f t="shared" si="235"/>
        <v>13.477934378917446</v>
      </c>
      <c r="AI265" s="96">
        <f t="shared" si="236"/>
        <v>0</v>
      </c>
      <c r="AJ265" s="88">
        <f t="shared" si="237"/>
        <v>120.60904549463476</v>
      </c>
      <c r="AK265" s="96">
        <f t="shared" si="238"/>
        <v>72146546.72692652</v>
      </c>
      <c r="AL265" s="95">
        <f t="shared" si="239"/>
        <v>72146546.72692652</v>
      </c>
      <c r="AM265" s="96"/>
      <c r="AN265" s="99">
        <v>0</v>
      </c>
      <c r="AO265" s="96">
        <f t="shared" si="240"/>
        <v>0</v>
      </c>
      <c r="AP265" s="100"/>
      <c r="AQ265" s="95">
        <f t="shared" si="241"/>
        <v>175681690.6461077</v>
      </c>
      <c r="AS265" s="89">
        <v>69937200</v>
      </c>
      <c r="AT265" s="89">
        <v>87635316.972278118</v>
      </c>
      <c r="AU265" s="89">
        <v>91533576.85113886</v>
      </c>
      <c r="AV265" s="90">
        <f t="shared" si="242"/>
        <v>4.4482749803870597E-2</v>
      </c>
      <c r="AW265" s="90">
        <f t="shared" si="243"/>
        <v>0.20622175327047698</v>
      </c>
      <c r="AX265" s="90">
        <f t="shared" si="244"/>
        <v>4.7414777206745322E-3</v>
      </c>
      <c r="AY265" s="90">
        <f t="shared" si="245"/>
        <v>1.4731847441627924E-3</v>
      </c>
      <c r="AZ265" s="91">
        <f t="shared" si="246"/>
        <v>6.9850726428854907E-6</v>
      </c>
      <c r="BA265" s="90">
        <f t="shared" si="247"/>
        <v>1.8396209310826547E-3</v>
      </c>
      <c r="BB265" s="92">
        <f t="shared" si="248"/>
        <v>94974921.64083229</v>
      </c>
      <c r="BC265" s="101">
        <f t="shared" si="249"/>
        <v>164912121.6408323</v>
      </c>
      <c r="BD265" s="103"/>
      <c r="BE265" s="76"/>
      <c r="BF265" s="103"/>
      <c r="BG265" s="103"/>
      <c r="BH265" s="103"/>
      <c r="BI265" s="103"/>
      <c r="BJ265" s="103"/>
    </row>
    <row r="266" spans="3:62" s="10" customFormat="1">
      <c r="C266" s="49"/>
      <c r="D266" s="104" t="s">
        <v>461</v>
      </c>
      <c r="E266" s="105" t="s">
        <v>462</v>
      </c>
      <c r="F266" s="52" t="s">
        <v>74</v>
      </c>
      <c r="G266" s="106">
        <v>153810.91450491443</v>
      </c>
      <c r="H266" s="107">
        <v>0</v>
      </c>
      <c r="I266" s="108">
        <v>0</v>
      </c>
      <c r="J266" s="107"/>
      <c r="K266" s="57">
        <f t="shared" ref="K266:K289" si="250">$K$5</f>
        <v>161.02627987473545</v>
      </c>
      <c r="L266" s="58">
        <f t="shared" ref="L266:L289" si="251">$L$5</f>
        <v>231.94527356290715</v>
      </c>
      <c r="M266" s="58">
        <f t="shared" ref="M266:M289" si="252">$M$5</f>
        <v>138.70751908034916</v>
      </c>
      <c r="N266" s="58">
        <f t="shared" ref="N266:N289" si="253">$N$5</f>
        <v>116.27606530611774</v>
      </c>
      <c r="O266" s="107">
        <f t="shared" si="225"/>
        <v>0</v>
      </c>
      <c r="P266" s="107">
        <f t="shared" si="226"/>
        <v>0</v>
      </c>
      <c r="Q266" s="107">
        <f t="shared" si="227"/>
        <v>0</v>
      </c>
      <c r="R266" s="107">
        <f t="shared" si="228"/>
        <v>0</v>
      </c>
      <c r="S266" s="107">
        <v>0</v>
      </c>
      <c r="T266" s="107">
        <v>0</v>
      </c>
      <c r="U266" s="107">
        <v>0</v>
      </c>
      <c r="V266" s="85">
        <f t="shared" si="229"/>
        <v>0</v>
      </c>
      <c r="W266" s="85">
        <f t="shared" si="230"/>
        <v>0</v>
      </c>
      <c r="X266" s="85">
        <f t="shared" si="231"/>
        <v>0</v>
      </c>
      <c r="Y266" s="109"/>
      <c r="Z266" s="108">
        <f t="shared" si="199"/>
        <v>0</v>
      </c>
      <c r="AA266" s="107"/>
      <c r="AB266" s="110">
        <f t="shared" si="232"/>
        <v>9627095.9849410318</v>
      </c>
      <c r="AC266" s="107">
        <v>25</v>
      </c>
      <c r="AD266" s="62">
        <f t="shared" ref="AD266:AD289" si="254">$AD$5</f>
        <v>845972.04065796093</v>
      </c>
      <c r="AE266" s="107">
        <f t="shared" si="233"/>
        <v>21149301.016449023</v>
      </c>
      <c r="AF266" s="108">
        <f t="shared" si="234"/>
        <v>30776397.001390055</v>
      </c>
      <c r="AG266" s="107"/>
      <c r="AH266" s="64">
        <f t="shared" si="235"/>
        <v>13.477934378917446</v>
      </c>
      <c r="AI266" s="107">
        <f t="shared" si="236"/>
        <v>24876640.949502219</v>
      </c>
      <c r="AJ266" s="66">
        <f t="shared" si="237"/>
        <v>120.60904549463476</v>
      </c>
      <c r="AK266" s="107">
        <f t="shared" si="238"/>
        <v>0</v>
      </c>
      <c r="AL266" s="108">
        <f t="shared" si="239"/>
        <v>24876640.949502219</v>
      </c>
      <c r="AM266" s="107"/>
      <c r="AN266" s="111">
        <v>0.43541428750070943</v>
      </c>
      <c r="AO266" s="107">
        <f t="shared" si="240"/>
        <v>24232127.866637699</v>
      </c>
      <c r="AP266" s="112"/>
      <c r="AQ266" s="108">
        <f t="shared" si="241"/>
        <v>24232127.866637699</v>
      </c>
      <c r="AS266" s="71">
        <v>14132700</v>
      </c>
      <c r="AT266" s="71">
        <v>17653115.217423595</v>
      </c>
      <c r="AU266" s="71">
        <v>17974886.228716515</v>
      </c>
      <c r="AV266" s="72">
        <f t="shared" si="242"/>
        <v>1.8227435063434699E-2</v>
      </c>
      <c r="AW266" s="72">
        <f t="shared" si="243"/>
        <v>0.17996643853004107</v>
      </c>
      <c r="AX266" s="72">
        <f t="shared" si="244"/>
        <v>4.1378120650547934E-3</v>
      </c>
      <c r="AY266" s="72">
        <f t="shared" si="245"/>
        <v>2.8929633344572581E-4</v>
      </c>
      <c r="AZ266" s="73">
        <f t="shared" si="246"/>
        <v>1.1970538589078388E-6</v>
      </c>
      <c r="BA266" s="72">
        <f t="shared" si="247"/>
        <v>3.152616224718944E-4</v>
      </c>
      <c r="BB266" s="74">
        <f t="shared" si="248"/>
        <v>16276150.909529155</v>
      </c>
      <c r="BC266" s="113">
        <f t="shared" si="249"/>
        <v>30408850.909529157</v>
      </c>
      <c r="BD266" s="102"/>
      <c r="BE266" s="76"/>
      <c r="BF266" s="102"/>
      <c r="BG266" s="102"/>
      <c r="BH266" s="102"/>
      <c r="BI266" s="102"/>
      <c r="BJ266" s="102"/>
    </row>
    <row r="267" spans="3:62" s="9" customFormat="1">
      <c r="C267" s="47"/>
      <c r="D267" s="79" t="s">
        <v>463</v>
      </c>
      <c r="E267" s="80" t="s">
        <v>464</v>
      </c>
      <c r="F267" s="81" t="s">
        <v>60</v>
      </c>
      <c r="G267" s="93">
        <v>42080.84181247386</v>
      </c>
      <c r="H267" s="94">
        <v>0.50879056772311215</v>
      </c>
      <c r="I267" s="95">
        <v>21410.335396035051</v>
      </c>
      <c r="J267" s="96"/>
      <c r="K267" s="83">
        <f t="shared" si="250"/>
        <v>161.02627987473545</v>
      </c>
      <c r="L267" s="84">
        <f t="shared" si="251"/>
        <v>231.94527356290715</v>
      </c>
      <c r="M267" s="84">
        <f t="shared" si="252"/>
        <v>138.70751908034916</v>
      </c>
      <c r="N267" s="84">
        <f t="shared" si="253"/>
        <v>116.27606530611774</v>
      </c>
      <c r="O267" s="96">
        <f t="shared" si="225"/>
        <v>41371519.916326739</v>
      </c>
      <c r="P267" s="96">
        <f t="shared" si="226"/>
        <v>59592313.206083328</v>
      </c>
      <c r="Q267" s="96">
        <f t="shared" si="227"/>
        <v>35637294.065546483</v>
      </c>
      <c r="R267" s="96">
        <f t="shared" si="228"/>
        <v>29874114.680823069</v>
      </c>
      <c r="S267" s="96">
        <v>1</v>
      </c>
      <c r="T267" s="96">
        <v>1</v>
      </c>
      <c r="U267" s="96">
        <v>1</v>
      </c>
      <c r="V267" s="85">
        <f t="shared" si="229"/>
        <v>0</v>
      </c>
      <c r="W267" s="85">
        <f t="shared" si="230"/>
        <v>0</v>
      </c>
      <c r="X267" s="85">
        <f t="shared" si="231"/>
        <v>0</v>
      </c>
      <c r="Y267" s="97"/>
      <c r="Z267" s="95">
        <f t="shared" si="199"/>
        <v>166475241.8687796</v>
      </c>
      <c r="AA267" s="96"/>
      <c r="AB267" s="98">
        <f t="shared" si="232"/>
        <v>9627095.9849410318</v>
      </c>
      <c r="AC267" s="96">
        <v>23</v>
      </c>
      <c r="AD267" s="41">
        <f t="shared" si="254"/>
        <v>845972.04065796093</v>
      </c>
      <c r="AE267" s="96">
        <f t="shared" si="233"/>
        <v>19457356.9351331</v>
      </c>
      <c r="AF267" s="95">
        <f t="shared" si="234"/>
        <v>29084452.920074131</v>
      </c>
      <c r="AG267" s="96"/>
      <c r="AH267" s="86">
        <f t="shared" si="235"/>
        <v>13.477934378917446</v>
      </c>
      <c r="AI267" s="96">
        <f t="shared" si="236"/>
        <v>0</v>
      </c>
      <c r="AJ267" s="88">
        <f t="shared" si="237"/>
        <v>120.60904549463476</v>
      </c>
      <c r="AK267" s="96">
        <f t="shared" si="238"/>
        <v>60903961.975358263</v>
      </c>
      <c r="AL267" s="95">
        <f t="shared" si="239"/>
        <v>60903961.975358263</v>
      </c>
      <c r="AM267" s="96"/>
      <c r="AN267" s="99">
        <v>0</v>
      </c>
      <c r="AO267" s="96">
        <f t="shared" si="240"/>
        <v>0</v>
      </c>
      <c r="AP267" s="100"/>
      <c r="AQ267" s="95">
        <f t="shared" si="241"/>
        <v>166475241.8687796</v>
      </c>
      <c r="AS267" s="89">
        <v>65160000</v>
      </c>
      <c r="AT267" s="89">
        <v>79725992.648703113</v>
      </c>
      <c r="AU267" s="89">
        <v>92850042.688758865</v>
      </c>
      <c r="AV267" s="90">
        <f t="shared" si="242"/>
        <v>0.16461444510179127</v>
      </c>
      <c r="AW267" s="90">
        <f t="shared" si="243"/>
        <v>0.32635344856839765</v>
      </c>
      <c r="AX267" s="90">
        <f t="shared" si="244"/>
        <v>7.503561486177545E-3</v>
      </c>
      <c r="AY267" s="90">
        <f t="shared" si="245"/>
        <v>1.4943725689469951E-3</v>
      </c>
      <c r="AZ267" s="91">
        <f t="shared" si="246"/>
        <v>1.121311645435087E-5</v>
      </c>
      <c r="BA267" s="90">
        <f t="shared" si="247"/>
        <v>2.9531380397455581E-3</v>
      </c>
      <c r="BB267" s="92">
        <f t="shared" si="248"/>
        <v>152462960.80917642</v>
      </c>
      <c r="BC267" s="101">
        <f t="shared" si="249"/>
        <v>217622960.80917642</v>
      </c>
      <c r="BD267" s="103"/>
      <c r="BE267" s="76"/>
      <c r="BF267" s="103"/>
      <c r="BG267" s="103"/>
      <c r="BH267" s="103"/>
      <c r="BI267" s="103"/>
      <c r="BJ267" s="103"/>
    </row>
    <row r="268" spans="3:62" s="9" customFormat="1">
      <c r="C268" s="47"/>
      <c r="D268" s="79" t="s">
        <v>465</v>
      </c>
      <c r="E268" s="80" t="s">
        <v>466</v>
      </c>
      <c r="F268" s="81" t="s">
        <v>60</v>
      </c>
      <c r="G268" s="93">
        <v>81745.617084984115</v>
      </c>
      <c r="H268" s="94">
        <v>0.41626664722329593</v>
      </c>
      <c r="I268" s="95">
        <v>34027.973949165716</v>
      </c>
      <c r="J268" s="96"/>
      <c r="K268" s="83">
        <f t="shared" si="250"/>
        <v>161.02627987473545</v>
      </c>
      <c r="L268" s="84">
        <f t="shared" si="251"/>
        <v>231.94527356290715</v>
      </c>
      <c r="M268" s="84">
        <f t="shared" si="252"/>
        <v>138.70751908034916</v>
      </c>
      <c r="N268" s="84">
        <f t="shared" si="253"/>
        <v>116.27606530611774</v>
      </c>
      <c r="O268" s="96">
        <f t="shared" si="225"/>
        <v>65752776.680502787</v>
      </c>
      <c r="P268" s="96">
        <f t="shared" si="226"/>
        <v>94711532.717168629</v>
      </c>
      <c r="Q268" s="96">
        <f t="shared" si="227"/>
        <v>56639230.149834327</v>
      </c>
      <c r="R268" s="96">
        <f t="shared" si="228"/>
        <v>47479667.053776793</v>
      </c>
      <c r="S268" s="96">
        <v>1</v>
      </c>
      <c r="T268" s="96">
        <v>1</v>
      </c>
      <c r="U268" s="96">
        <v>1</v>
      </c>
      <c r="V268" s="85">
        <f t="shared" si="229"/>
        <v>0</v>
      </c>
      <c r="W268" s="85">
        <f t="shared" si="230"/>
        <v>0</v>
      </c>
      <c r="X268" s="85">
        <f t="shared" si="231"/>
        <v>0</v>
      </c>
      <c r="Y268" s="97"/>
      <c r="Z268" s="95">
        <f t="shared" si="199"/>
        <v>264583206.60128254</v>
      </c>
      <c r="AA268" s="96"/>
      <c r="AB268" s="98">
        <f t="shared" si="232"/>
        <v>9627095.9849410318</v>
      </c>
      <c r="AC268" s="96">
        <v>65</v>
      </c>
      <c r="AD268" s="41">
        <f t="shared" si="254"/>
        <v>845972.04065796093</v>
      </c>
      <c r="AE268" s="96">
        <f t="shared" si="233"/>
        <v>54988182.642767459</v>
      </c>
      <c r="AF268" s="95">
        <f t="shared" si="234"/>
        <v>64615278.627708495</v>
      </c>
      <c r="AG268" s="96"/>
      <c r="AH268" s="86">
        <f t="shared" si="235"/>
        <v>13.477934378917446</v>
      </c>
      <c r="AI268" s="96">
        <f t="shared" si="236"/>
        <v>0</v>
      </c>
      <c r="AJ268" s="88">
        <f t="shared" si="237"/>
        <v>120.60904549463476</v>
      </c>
      <c r="AK268" s="96">
        <f t="shared" si="238"/>
        <v>118311130.1998781</v>
      </c>
      <c r="AL268" s="95">
        <f t="shared" si="239"/>
        <v>118311130.1998781</v>
      </c>
      <c r="AM268" s="96"/>
      <c r="AN268" s="99">
        <v>0</v>
      </c>
      <c r="AO268" s="96">
        <f t="shared" si="240"/>
        <v>0</v>
      </c>
      <c r="AP268" s="100"/>
      <c r="AQ268" s="95">
        <f t="shared" si="241"/>
        <v>264583206.60128254</v>
      </c>
      <c r="AS268" s="89">
        <v>117009900.00000001</v>
      </c>
      <c r="AT268" s="89">
        <v>143361320.13186795</v>
      </c>
      <c r="AU268" s="89">
        <v>150601002.03093106</v>
      </c>
      <c r="AV268" s="90">
        <f t="shared" si="242"/>
        <v>5.0499548221262465E-2</v>
      </c>
      <c r="AW268" s="90">
        <f t="shared" si="243"/>
        <v>0.21223855168786884</v>
      </c>
      <c r="AX268" s="90">
        <f t="shared" si="244"/>
        <v>4.8798167425935044E-3</v>
      </c>
      <c r="AY268" s="90">
        <f t="shared" si="245"/>
        <v>2.4238438645133851E-3</v>
      </c>
      <c r="AZ268" s="91">
        <f t="shared" si="246"/>
        <v>1.1827913871484958E-5</v>
      </c>
      <c r="BA268" s="90">
        <f t="shared" si="247"/>
        <v>3.1150539216207988E-3</v>
      </c>
      <c r="BB268" s="92">
        <f t="shared" si="248"/>
        <v>160822263.49685404</v>
      </c>
      <c r="BC268" s="101">
        <f t="shared" si="249"/>
        <v>277832163.49685407</v>
      </c>
      <c r="BD268" s="103"/>
      <c r="BE268" s="76"/>
      <c r="BF268" s="103"/>
      <c r="BG268" s="103"/>
      <c r="BH268" s="103"/>
      <c r="BI268" s="103"/>
      <c r="BJ268" s="103"/>
    </row>
    <row r="269" spans="3:62" s="9" customFormat="1">
      <c r="C269" s="47"/>
      <c r="D269" s="79" t="s">
        <v>467</v>
      </c>
      <c r="E269" s="80" t="s">
        <v>468</v>
      </c>
      <c r="F269" s="81" t="s">
        <v>60</v>
      </c>
      <c r="G269" s="93">
        <v>61827.214579034793</v>
      </c>
      <c r="H269" s="94">
        <v>0.51241557139866389</v>
      </c>
      <c r="I269" s="95">
        <v>31681.227486503918</v>
      </c>
      <c r="J269" s="96"/>
      <c r="K269" s="83">
        <f t="shared" si="250"/>
        <v>161.02627987473545</v>
      </c>
      <c r="L269" s="84">
        <f t="shared" si="251"/>
        <v>231.94527356290715</v>
      </c>
      <c r="M269" s="84">
        <f t="shared" si="252"/>
        <v>138.70751908034916</v>
      </c>
      <c r="N269" s="84">
        <f t="shared" si="253"/>
        <v>116.27606530611774</v>
      </c>
      <c r="O269" s="96">
        <f t="shared" si="225"/>
        <v>61218122.448203295</v>
      </c>
      <c r="P269" s="96">
        <f t="shared" si="226"/>
        <v>88179731.713990122</v>
      </c>
      <c r="Q269" s="96">
        <f t="shared" si="227"/>
        <v>52733093.592877492</v>
      </c>
      <c r="R269" s="96">
        <f t="shared" si="228"/>
        <v>44205221.714384422</v>
      </c>
      <c r="S269" s="96">
        <v>1</v>
      </c>
      <c r="T269" s="96">
        <v>1</v>
      </c>
      <c r="U269" s="96">
        <v>1</v>
      </c>
      <c r="V269" s="85">
        <f t="shared" si="229"/>
        <v>0</v>
      </c>
      <c r="W269" s="85">
        <f t="shared" si="230"/>
        <v>0</v>
      </c>
      <c r="X269" s="85">
        <f t="shared" si="231"/>
        <v>0</v>
      </c>
      <c r="Y269" s="97"/>
      <c r="Z269" s="95">
        <f t="shared" ref="Z269:Z289" si="255">IF(F269="C",V269+W269+X269,O269+P269+Q269+R269-V269-W269-X269)</f>
        <v>246336169.46945536</v>
      </c>
      <c r="AA269" s="96"/>
      <c r="AB269" s="98">
        <f t="shared" si="232"/>
        <v>9627095.9849410318</v>
      </c>
      <c r="AC269" s="96">
        <v>45</v>
      </c>
      <c r="AD269" s="41">
        <f t="shared" si="254"/>
        <v>845972.04065796093</v>
      </c>
      <c r="AE269" s="96">
        <f t="shared" si="233"/>
        <v>38068741.829608239</v>
      </c>
      <c r="AF269" s="95">
        <f t="shared" si="234"/>
        <v>47695837.814549267</v>
      </c>
      <c r="AG269" s="96"/>
      <c r="AH269" s="86">
        <f t="shared" si="235"/>
        <v>13.477934378917446</v>
      </c>
      <c r="AI269" s="96">
        <f t="shared" si="236"/>
        <v>0</v>
      </c>
      <c r="AJ269" s="88">
        <f t="shared" si="237"/>
        <v>120.60904549463476</v>
      </c>
      <c r="AK269" s="96">
        <f t="shared" si="238"/>
        <v>89483056.031632245</v>
      </c>
      <c r="AL269" s="95">
        <f t="shared" si="239"/>
        <v>89483056.031632245</v>
      </c>
      <c r="AM269" s="96"/>
      <c r="AN269" s="99">
        <v>0</v>
      </c>
      <c r="AO269" s="96">
        <f t="shared" si="240"/>
        <v>0</v>
      </c>
      <c r="AP269" s="100"/>
      <c r="AQ269" s="95">
        <f t="shared" si="241"/>
        <v>246336169.46945536</v>
      </c>
      <c r="AS269" s="89">
        <v>110302200</v>
      </c>
      <c r="AT269" s="89">
        <v>136578741.07048094</v>
      </c>
      <c r="AU269" s="89">
        <v>136176671.44844592</v>
      </c>
      <c r="AV269" s="90">
        <f t="shared" si="242"/>
        <v>-2.9438668044797691E-3</v>
      </c>
      <c r="AW269" s="90">
        <f t="shared" si="243"/>
        <v>0.15879513666212661</v>
      </c>
      <c r="AX269" s="90">
        <f t="shared" si="244"/>
        <v>3.6510387032129389E-3</v>
      </c>
      <c r="AY269" s="90">
        <f t="shared" si="245"/>
        <v>2.1916918554922985E-3</v>
      </c>
      <c r="AZ269" s="91">
        <f t="shared" si="246"/>
        <v>8.0019517899189623E-6</v>
      </c>
      <c r="BA269" s="90">
        <f t="shared" si="247"/>
        <v>2.1074309108642664E-3</v>
      </c>
      <c r="BB269" s="92">
        <f t="shared" si="248"/>
        <v>108801265.65259686</v>
      </c>
      <c r="BC269" s="101">
        <f t="shared" si="249"/>
        <v>219103465.65259686</v>
      </c>
      <c r="BD269" s="103"/>
      <c r="BE269" s="76"/>
      <c r="BF269" s="103"/>
      <c r="BG269" s="103"/>
      <c r="BH269" s="103"/>
      <c r="BI269" s="103"/>
      <c r="BJ269" s="103"/>
    </row>
    <row r="270" spans="3:62" s="9" customFormat="1">
      <c r="C270" s="49"/>
      <c r="D270" s="79" t="s">
        <v>469</v>
      </c>
      <c r="E270" s="80" t="s">
        <v>470</v>
      </c>
      <c r="F270" s="81" t="s">
        <v>60</v>
      </c>
      <c r="G270" s="93">
        <v>51623.905868474649</v>
      </c>
      <c r="H270" s="94">
        <v>0.4963942855096915</v>
      </c>
      <c r="I270" s="95">
        <v>25625.811868801044</v>
      </c>
      <c r="J270" s="96"/>
      <c r="K270" s="83">
        <f t="shared" si="250"/>
        <v>161.02627987473545</v>
      </c>
      <c r="L270" s="84">
        <f t="shared" si="251"/>
        <v>231.94527356290715</v>
      </c>
      <c r="M270" s="84">
        <f t="shared" si="252"/>
        <v>138.70751908034916</v>
      </c>
      <c r="N270" s="84">
        <f t="shared" si="253"/>
        <v>116.27606530611774</v>
      </c>
      <c r="O270" s="96">
        <f t="shared" si="225"/>
        <v>49517149.848034486</v>
      </c>
      <c r="P270" s="96">
        <f t="shared" si="226"/>
        <v>71325431.3301678</v>
      </c>
      <c r="Q270" s="96">
        <f t="shared" si="227"/>
        <v>42653913.464893907</v>
      </c>
      <c r="R270" s="96">
        <f t="shared" si="228"/>
        <v>35756022.892547973</v>
      </c>
      <c r="S270" s="96">
        <v>1</v>
      </c>
      <c r="T270" s="96">
        <v>1</v>
      </c>
      <c r="U270" s="96">
        <v>1</v>
      </c>
      <c r="V270" s="85">
        <f t="shared" si="229"/>
        <v>0</v>
      </c>
      <c r="W270" s="85">
        <f t="shared" si="230"/>
        <v>0</v>
      </c>
      <c r="X270" s="85">
        <f t="shared" si="231"/>
        <v>0</v>
      </c>
      <c r="Y270" s="97"/>
      <c r="Z270" s="95">
        <f t="shared" si="255"/>
        <v>199252517.53564417</v>
      </c>
      <c r="AA270" s="96"/>
      <c r="AB270" s="98">
        <f t="shared" si="232"/>
        <v>9627095.9849410318</v>
      </c>
      <c r="AC270" s="96">
        <v>41</v>
      </c>
      <c r="AD270" s="41">
        <f t="shared" si="254"/>
        <v>845972.04065796093</v>
      </c>
      <c r="AE270" s="96">
        <f t="shared" si="233"/>
        <v>34684853.6669764</v>
      </c>
      <c r="AF270" s="95">
        <f t="shared" si="234"/>
        <v>44311949.651917428</v>
      </c>
      <c r="AG270" s="96"/>
      <c r="AH270" s="86">
        <f t="shared" si="235"/>
        <v>13.477934378917446</v>
      </c>
      <c r="AI270" s="96">
        <f t="shared" si="236"/>
        <v>0</v>
      </c>
      <c r="AJ270" s="88">
        <f t="shared" si="237"/>
        <v>120.60904549463476</v>
      </c>
      <c r="AK270" s="96">
        <f t="shared" si="238"/>
        <v>74715720.138019204</v>
      </c>
      <c r="AL270" s="95">
        <f t="shared" si="239"/>
        <v>74715720.138019204</v>
      </c>
      <c r="AM270" s="96"/>
      <c r="AN270" s="99">
        <v>0</v>
      </c>
      <c r="AO270" s="96">
        <f t="shared" si="240"/>
        <v>0</v>
      </c>
      <c r="AP270" s="100"/>
      <c r="AQ270" s="95">
        <f t="shared" si="241"/>
        <v>199252517.53564417</v>
      </c>
      <c r="AS270" s="89">
        <v>95438700</v>
      </c>
      <c r="AT270" s="89">
        <v>116014428.63553423</v>
      </c>
      <c r="AU270" s="89">
        <v>117997290.63179833</v>
      </c>
      <c r="AV270" s="90">
        <f t="shared" si="242"/>
        <v>1.7091511974716277E-2</v>
      </c>
      <c r="AW270" s="90">
        <f t="shared" si="243"/>
        <v>0.17883051544132267</v>
      </c>
      <c r="AX270" s="90">
        <f t="shared" si="244"/>
        <v>4.1116947717424147E-3</v>
      </c>
      <c r="AY270" s="90">
        <f t="shared" si="245"/>
        <v>1.8991042892818589E-3</v>
      </c>
      <c r="AZ270" s="91">
        <f t="shared" si="246"/>
        <v>7.8085371772338136E-6</v>
      </c>
      <c r="BA270" s="90">
        <f t="shared" si="247"/>
        <v>2.0564923468630388E-3</v>
      </c>
      <c r="BB270" s="92">
        <f t="shared" si="248"/>
        <v>106171437.92952029</v>
      </c>
      <c r="BC270" s="101">
        <f t="shared" si="249"/>
        <v>201610137.92952031</v>
      </c>
      <c r="BD270" s="102"/>
      <c r="BE270" s="76"/>
      <c r="BF270" s="102"/>
      <c r="BG270" s="102"/>
      <c r="BH270" s="102"/>
      <c r="BI270" s="102"/>
      <c r="BJ270" s="102"/>
    </row>
    <row r="271" spans="3:62" s="9" customFormat="1">
      <c r="C271" s="49"/>
      <c r="D271" s="129" t="s">
        <v>471</v>
      </c>
      <c r="E271" s="80" t="s">
        <v>472</v>
      </c>
      <c r="F271" s="81" t="s">
        <v>60</v>
      </c>
      <c r="G271" s="93">
        <v>30504.123311085015</v>
      </c>
      <c r="H271" s="94">
        <v>0.50638271921628131</v>
      </c>
      <c r="I271" s="95">
        <v>15446.760909575985</v>
      </c>
      <c r="J271" s="96"/>
      <c r="K271" s="83">
        <f t="shared" si="250"/>
        <v>161.02627987473545</v>
      </c>
      <c r="L271" s="84">
        <f t="shared" si="251"/>
        <v>231.94527356290715</v>
      </c>
      <c r="M271" s="84">
        <f t="shared" si="252"/>
        <v>138.70751908034916</v>
      </c>
      <c r="N271" s="84">
        <f t="shared" si="253"/>
        <v>116.27606530611774</v>
      </c>
      <c r="O271" s="96">
        <f t="shared" si="225"/>
        <v>29848013.344602071</v>
      </c>
      <c r="P271" s="96">
        <f t="shared" si="226"/>
        <v>42993638.217989072</v>
      </c>
      <c r="Q271" s="96">
        <f t="shared" si="227"/>
        <v>25710982.603135228</v>
      </c>
      <c r="R271" s="96">
        <f t="shared" si="228"/>
        <v>21553062.963478126</v>
      </c>
      <c r="S271" s="96">
        <v>1</v>
      </c>
      <c r="T271" s="96">
        <v>1</v>
      </c>
      <c r="U271" s="96">
        <v>1</v>
      </c>
      <c r="V271" s="85">
        <f t="shared" si="229"/>
        <v>0</v>
      </c>
      <c r="W271" s="85">
        <f t="shared" si="230"/>
        <v>0</v>
      </c>
      <c r="X271" s="85">
        <f t="shared" si="231"/>
        <v>0</v>
      </c>
      <c r="Y271" s="97"/>
      <c r="Z271" s="95">
        <f t="shared" si="255"/>
        <v>120105697.12920448</v>
      </c>
      <c r="AA271" s="96"/>
      <c r="AB271" s="98">
        <f t="shared" si="232"/>
        <v>9627095.9849410318</v>
      </c>
      <c r="AC271" s="96">
        <v>23</v>
      </c>
      <c r="AD271" s="41">
        <f t="shared" si="254"/>
        <v>845972.04065796093</v>
      </c>
      <c r="AE271" s="96">
        <f t="shared" si="233"/>
        <v>19457356.9351331</v>
      </c>
      <c r="AF271" s="95">
        <f t="shared" si="234"/>
        <v>29084452.920074131</v>
      </c>
      <c r="AG271" s="96"/>
      <c r="AH271" s="86">
        <f t="shared" si="235"/>
        <v>13.477934378917446</v>
      </c>
      <c r="AI271" s="96">
        <f t="shared" si="236"/>
        <v>0</v>
      </c>
      <c r="AJ271" s="88">
        <f t="shared" si="237"/>
        <v>120.60904549463476</v>
      </c>
      <c r="AK271" s="96">
        <f t="shared" si="238"/>
        <v>44148878.354407214</v>
      </c>
      <c r="AL271" s="95">
        <f t="shared" si="239"/>
        <v>44148878.354407214</v>
      </c>
      <c r="AM271" s="96"/>
      <c r="AN271" s="99">
        <v>3.8548079299500548E-2</v>
      </c>
      <c r="AO271" s="96">
        <f t="shared" si="240"/>
        <v>2823004.2613353003</v>
      </c>
      <c r="AP271" s="100"/>
      <c r="AQ271" s="95">
        <f t="shared" si="241"/>
        <v>122928701.39053978</v>
      </c>
      <c r="AS271" s="89">
        <v>58117500</v>
      </c>
      <c r="AT271" s="89">
        <v>70452477.602377221</v>
      </c>
      <c r="AU271" s="89">
        <v>74161618.538120359</v>
      </c>
      <c r="AV271" s="90">
        <f t="shared" si="242"/>
        <v>5.2647416556120999E-2</v>
      </c>
      <c r="AW271" s="90">
        <f t="shared" si="243"/>
        <v>0.2143864200227274</v>
      </c>
      <c r="AX271" s="90">
        <f t="shared" si="244"/>
        <v>4.929200814327764E-3</v>
      </c>
      <c r="AY271" s="90">
        <f t="shared" si="245"/>
        <v>1.1935922181917891E-3</v>
      </c>
      <c r="AZ271" s="91">
        <f t="shared" si="246"/>
        <v>5.8834557338862488E-6</v>
      </c>
      <c r="BA271" s="90">
        <f t="shared" si="247"/>
        <v>1.5494940236848208E-3</v>
      </c>
      <c r="BB271" s="92">
        <f t="shared" si="248"/>
        <v>79996411.758478567</v>
      </c>
      <c r="BC271" s="101">
        <f t="shared" si="249"/>
        <v>138113911.75847858</v>
      </c>
      <c r="BD271" s="102"/>
      <c r="BE271" s="76"/>
      <c r="BF271" s="102"/>
      <c r="BG271" s="102"/>
      <c r="BH271" s="102"/>
      <c r="BI271" s="102"/>
      <c r="BJ271" s="102"/>
    </row>
    <row r="272" spans="3:62" s="10" customFormat="1">
      <c r="D272" s="104" t="s">
        <v>473</v>
      </c>
      <c r="E272" s="105" t="s">
        <v>474</v>
      </c>
      <c r="F272" s="52" t="s">
        <v>74</v>
      </c>
      <c r="G272" s="106">
        <v>267781.70265605242</v>
      </c>
      <c r="H272" s="107">
        <v>0</v>
      </c>
      <c r="I272" s="108">
        <v>0</v>
      </c>
      <c r="J272" s="107"/>
      <c r="K272" s="57">
        <f t="shared" si="250"/>
        <v>161.02627987473545</v>
      </c>
      <c r="L272" s="58">
        <f t="shared" si="251"/>
        <v>231.94527356290715</v>
      </c>
      <c r="M272" s="58">
        <f t="shared" si="252"/>
        <v>138.70751908034916</v>
      </c>
      <c r="N272" s="58">
        <f t="shared" si="253"/>
        <v>116.27606530611774</v>
      </c>
      <c r="O272" s="107">
        <f t="shared" si="225"/>
        <v>0</v>
      </c>
      <c r="P272" s="107">
        <f t="shared" si="226"/>
        <v>0</v>
      </c>
      <c r="Q272" s="107">
        <f t="shared" si="227"/>
        <v>0</v>
      </c>
      <c r="R272" s="107">
        <f t="shared" si="228"/>
        <v>0</v>
      </c>
      <c r="S272" s="107">
        <v>0</v>
      </c>
      <c r="T272" s="107">
        <v>0</v>
      </c>
      <c r="U272" s="107">
        <v>0</v>
      </c>
      <c r="V272" s="85">
        <f t="shared" si="229"/>
        <v>0</v>
      </c>
      <c r="W272" s="85">
        <f t="shared" si="230"/>
        <v>0</v>
      </c>
      <c r="X272" s="85">
        <f t="shared" si="231"/>
        <v>0</v>
      </c>
      <c r="Y272" s="109"/>
      <c r="Z272" s="108">
        <f t="shared" si="255"/>
        <v>0</v>
      </c>
      <c r="AA272" s="107"/>
      <c r="AB272" s="110">
        <f t="shared" si="232"/>
        <v>9627095.9849410318</v>
      </c>
      <c r="AC272" s="107">
        <v>41</v>
      </c>
      <c r="AD272" s="62">
        <f t="shared" si="254"/>
        <v>845972.04065796093</v>
      </c>
      <c r="AE272" s="107">
        <f t="shared" si="233"/>
        <v>34684853.6669764</v>
      </c>
      <c r="AF272" s="108">
        <f t="shared" si="234"/>
        <v>44311949.651917428</v>
      </c>
      <c r="AG272" s="107"/>
      <c r="AH272" s="64">
        <f t="shared" si="235"/>
        <v>13.477934378917446</v>
      </c>
      <c r="AI272" s="107">
        <f t="shared" si="236"/>
        <v>43309730.595276698</v>
      </c>
      <c r="AJ272" s="66">
        <f t="shared" si="237"/>
        <v>120.60904549463476</v>
      </c>
      <c r="AK272" s="107">
        <f t="shared" si="238"/>
        <v>0</v>
      </c>
      <c r="AL272" s="108">
        <f t="shared" si="239"/>
        <v>43309730.595276698</v>
      </c>
      <c r="AM272" s="107"/>
      <c r="AN272" s="111">
        <v>3.4480650098009047E-2</v>
      </c>
      <c r="AO272" s="107">
        <f t="shared" si="240"/>
        <v>3021252.4976031315</v>
      </c>
      <c r="AP272" s="112"/>
      <c r="AQ272" s="108">
        <f t="shared" si="241"/>
        <v>3021252.4976031315</v>
      </c>
      <c r="AS272" s="71">
        <v>1773000</v>
      </c>
      <c r="AT272" s="71">
        <v>2214104.9483496449</v>
      </c>
      <c r="AU272" s="71">
        <v>2284739.2729688305</v>
      </c>
      <c r="AV272" s="72">
        <f t="shared" si="242"/>
        <v>3.1901976765751433E-2</v>
      </c>
      <c r="AW272" s="72">
        <f t="shared" si="243"/>
        <v>0.19364098023235782</v>
      </c>
      <c r="AX272" s="72">
        <f t="shared" si="244"/>
        <v>4.4522189294796625E-3</v>
      </c>
      <c r="AY272" s="72">
        <f t="shared" si="245"/>
        <v>3.6771676111828827E-5</v>
      </c>
      <c r="AZ272" s="73">
        <f t="shared" si="246"/>
        <v>1.6371555245377942E-7</v>
      </c>
      <c r="BA272" s="72">
        <f t="shared" si="247"/>
        <v>4.3116882591691922E-5</v>
      </c>
      <c r="BB272" s="74">
        <f t="shared" si="248"/>
        <v>2226014.3252082379</v>
      </c>
      <c r="BC272" s="113">
        <f t="shared" si="249"/>
        <v>3999014.3252082379</v>
      </c>
      <c r="BD272" s="102"/>
      <c r="BE272" s="76"/>
      <c r="BF272" s="102"/>
      <c r="BG272" s="102"/>
      <c r="BH272" s="102"/>
      <c r="BI272" s="102"/>
      <c r="BJ272" s="102"/>
    </row>
    <row r="273" spans="3:62" s="9" customFormat="1">
      <c r="C273" s="49"/>
      <c r="D273" s="79" t="s">
        <v>475</v>
      </c>
      <c r="E273" s="80" t="s">
        <v>476</v>
      </c>
      <c r="F273" s="81" t="s">
        <v>60</v>
      </c>
      <c r="G273" s="93">
        <v>36238.769962102917</v>
      </c>
      <c r="H273" s="94">
        <v>0.53008546242741583</v>
      </c>
      <c r="I273" s="95">
        <v>19209.64513316207</v>
      </c>
      <c r="J273" s="96"/>
      <c r="K273" s="83">
        <f t="shared" si="250"/>
        <v>161.02627987473545</v>
      </c>
      <c r="L273" s="84">
        <f t="shared" si="251"/>
        <v>231.94527356290715</v>
      </c>
      <c r="M273" s="84">
        <f t="shared" si="252"/>
        <v>138.70751908034916</v>
      </c>
      <c r="N273" s="84">
        <f t="shared" si="253"/>
        <v>116.27606530611774</v>
      </c>
      <c r="O273" s="96">
        <f t="shared" si="225"/>
        <v>37119092.322082862</v>
      </c>
      <c r="P273" s="96">
        <f t="shared" si="226"/>
        <v>53467036.745491728</v>
      </c>
      <c r="Q273" s="96">
        <f t="shared" si="227"/>
        <v>31974266.626017772</v>
      </c>
      <c r="R273" s="96">
        <f t="shared" si="228"/>
        <v>26803463.424130797</v>
      </c>
      <c r="S273" s="96">
        <v>1</v>
      </c>
      <c r="T273" s="96">
        <v>1</v>
      </c>
      <c r="U273" s="96">
        <v>1</v>
      </c>
      <c r="V273" s="85">
        <f t="shared" si="229"/>
        <v>0</v>
      </c>
      <c r="W273" s="85">
        <f t="shared" si="230"/>
        <v>0</v>
      </c>
      <c r="X273" s="85">
        <f t="shared" si="231"/>
        <v>0</v>
      </c>
      <c r="Y273" s="97"/>
      <c r="Z273" s="95">
        <f t="shared" si="255"/>
        <v>149363859.11772317</v>
      </c>
      <c r="AA273" s="96"/>
      <c r="AB273" s="98">
        <f t="shared" si="232"/>
        <v>9627095.9849410318</v>
      </c>
      <c r="AC273" s="96">
        <v>27</v>
      </c>
      <c r="AD273" s="41">
        <f t="shared" si="254"/>
        <v>845972.04065796093</v>
      </c>
      <c r="AE273" s="96">
        <f t="shared" si="233"/>
        <v>22841245.097764947</v>
      </c>
      <c r="AF273" s="95">
        <f t="shared" si="234"/>
        <v>32468341.082705978</v>
      </c>
      <c r="AG273" s="96"/>
      <c r="AH273" s="86">
        <f t="shared" si="235"/>
        <v>13.477934378917446</v>
      </c>
      <c r="AI273" s="96">
        <f t="shared" si="236"/>
        <v>0</v>
      </c>
      <c r="AJ273" s="88">
        <f t="shared" si="237"/>
        <v>120.60904549463476</v>
      </c>
      <c r="AK273" s="96">
        <f t="shared" si="238"/>
        <v>52448681.46034649</v>
      </c>
      <c r="AL273" s="95">
        <f t="shared" si="239"/>
        <v>52448681.46034649</v>
      </c>
      <c r="AM273" s="96"/>
      <c r="AN273" s="99">
        <v>0.10136446845114766</v>
      </c>
      <c r="AO273" s="96">
        <f t="shared" si="240"/>
        <v>8607568.8525306359</v>
      </c>
      <c r="AP273" s="100"/>
      <c r="AQ273" s="95">
        <f t="shared" si="241"/>
        <v>157971427.9702538</v>
      </c>
      <c r="AS273" s="89">
        <v>74752200</v>
      </c>
      <c r="AT273" s="89">
        <v>91178400.308276787</v>
      </c>
      <c r="AU273" s="89">
        <v>95274296.733347535</v>
      </c>
      <c r="AV273" s="90">
        <f t="shared" si="242"/>
        <v>4.4921784229843956E-2</v>
      </c>
      <c r="AW273" s="90">
        <f t="shared" si="243"/>
        <v>0.20666078769645035</v>
      </c>
      <c r="AX273" s="90">
        <f t="shared" si="244"/>
        <v>4.751572058038795E-3</v>
      </c>
      <c r="AY273" s="90">
        <f t="shared" si="245"/>
        <v>1.5333896618796913E-3</v>
      </c>
      <c r="AZ273" s="91">
        <f t="shared" si="246"/>
        <v>7.2860114714730967E-6</v>
      </c>
      <c r="BA273" s="90">
        <f t="shared" si="247"/>
        <v>1.9188775682500759E-3</v>
      </c>
      <c r="BB273" s="92">
        <f t="shared" si="248"/>
        <v>99066739.024135098</v>
      </c>
      <c r="BC273" s="101">
        <f t="shared" si="249"/>
        <v>173818939.02413511</v>
      </c>
      <c r="BD273" s="102"/>
      <c r="BE273" s="76"/>
      <c r="BF273" s="102"/>
      <c r="BG273" s="102"/>
      <c r="BH273" s="102"/>
      <c r="BI273" s="102"/>
      <c r="BJ273" s="102"/>
    </row>
    <row r="274" spans="3:62" s="9" customFormat="1">
      <c r="C274" s="47"/>
      <c r="D274" s="79" t="s">
        <v>477</v>
      </c>
      <c r="E274" s="80" t="s">
        <v>478</v>
      </c>
      <c r="F274" s="81" t="s">
        <v>60</v>
      </c>
      <c r="G274" s="93">
        <v>43592.316183179821</v>
      </c>
      <c r="H274" s="94">
        <v>0.50130553502856279</v>
      </c>
      <c r="I274" s="95">
        <v>21853.069387343236</v>
      </c>
      <c r="J274" s="96"/>
      <c r="K274" s="83">
        <f t="shared" si="250"/>
        <v>161.02627987473545</v>
      </c>
      <c r="L274" s="84">
        <f t="shared" si="251"/>
        <v>231.94527356290715</v>
      </c>
      <c r="M274" s="84">
        <f t="shared" si="252"/>
        <v>138.70751908034916</v>
      </c>
      <c r="N274" s="84">
        <f t="shared" si="253"/>
        <v>116.27606530611774</v>
      </c>
      <c r="O274" s="96">
        <f t="shared" si="225"/>
        <v>42227021.607460149</v>
      </c>
      <c r="P274" s="96">
        <f t="shared" si="226"/>
        <v>60824593.88683822</v>
      </c>
      <c r="Q274" s="96">
        <f t="shared" si="227"/>
        <v>36374220.468109272</v>
      </c>
      <c r="R274" s="96">
        <f t="shared" si="228"/>
        <v>30491867.078662135</v>
      </c>
      <c r="S274" s="96">
        <v>1</v>
      </c>
      <c r="T274" s="96">
        <v>1</v>
      </c>
      <c r="U274" s="96">
        <v>1</v>
      </c>
      <c r="V274" s="85">
        <f t="shared" si="229"/>
        <v>0</v>
      </c>
      <c r="W274" s="85">
        <f t="shared" si="230"/>
        <v>0</v>
      </c>
      <c r="X274" s="85">
        <f t="shared" si="231"/>
        <v>0</v>
      </c>
      <c r="Y274" s="97"/>
      <c r="Z274" s="95">
        <f t="shared" si="255"/>
        <v>169917703.04106978</v>
      </c>
      <c r="AA274" s="96"/>
      <c r="AB274" s="98">
        <f t="shared" si="232"/>
        <v>9627095.9849410318</v>
      </c>
      <c r="AC274" s="96">
        <v>27</v>
      </c>
      <c r="AD274" s="41">
        <f t="shared" si="254"/>
        <v>845972.04065796093</v>
      </c>
      <c r="AE274" s="96">
        <f t="shared" si="233"/>
        <v>22841245.097764947</v>
      </c>
      <c r="AF274" s="95">
        <f t="shared" si="234"/>
        <v>32468341.082705978</v>
      </c>
      <c r="AG274" s="96"/>
      <c r="AH274" s="86">
        <f t="shared" si="235"/>
        <v>13.477934378917446</v>
      </c>
      <c r="AI274" s="96">
        <f t="shared" si="236"/>
        <v>0</v>
      </c>
      <c r="AJ274" s="88">
        <f t="shared" si="237"/>
        <v>120.60904549463476</v>
      </c>
      <c r="AK274" s="96">
        <f t="shared" si="238"/>
        <v>63091531.749043658</v>
      </c>
      <c r="AL274" s="95">
        <f t="shared" si="239"/>
        <v>63091531.749043658</v>
      </c>
      <c r="AM274" s="96"/>
      <c r="AN274" s="99">
        <v>0.12260579247763237</v>
      </c>
      <c r="AO274" s="96">
        <f t="shared" si="240"/>
        <v>11716193.937598435</v>
      </c>
      <c r="AP274" s="100"/>
      <c r="AQ274" s="95">
        <f t="shared" si="241"/>
        <v>181633896.97866821</v>
      </c>
      <c r="AS274" s="89">
        <v>77559300</v>
      </c>
      <c r="AT274" s="89">
        <v>96690055.603720933</v>
      </c>
      <c r="AU274" s="89">
        <v>100938892.56898119</v>
      </c>
      <c r="AV274" s="90">
        <f t="shared" si="242"/>
        <v>4.3942853675396416E-2</v>
      </c>
      <c r="AW274" s="90">
        <f t="shared" si="243"/>
        <v>0.20568185714200279</v>
      </c>
      <c r="AX274" s="90">
        <f t="shared" si="244"/>
        <v>4.7290643577579576E-3</v>
      </c>
      <c r="AY274" s="90">
        <f t="shared" si="245"/>
        <v>1.6245583505071996E-3</v>
      </c>
      <c r="AZ274" s="91">
        <f t="shared" si="246"/>
        <v>7.6826409924816564E-6</v>
      </c>
      <c r="BA274" s="90">
        <f t="shared" si="247"/>
        <v>2.0233357472893166E-3</v>
      </c>
      <c r="BB274" s="92">
        <f t="shared" si="248"/>
        <v>104459647.53119217</v>
      </c>
      <c r="BC274" s="101">
        <f t="shared" si="249"/>
        <v>182018947.53119218</v>
      </c>
      <c r="BD274" s="103"/>
      <c r="BE274" s="76"/>
      <c r="BF274" s="103"/>
      <c r="BG274" s="103"/>
      <c r="BH274" s="103"/>
      <c r="BI274" s="103"/>
      <c r="BJ274" s="103"/>
    </row>
    <row r="275" spans="3:62" s="9" customFormat="1">
      <c r="C275" s="47"/>
      <c r="D275" s="79" t="s">
        <v>479</v>
      </c>
      <c r="E275" s="80" t="s">
        <v>480</v>
      </c>
      <c r="F275" s="81" t="s">
        <v>60</v>
      </c>
      <c r="G275" s="93">
        <v>12410.739140609961</v>
      </c>
      <c r="H275" s="94">
        <v>0.44021215849276529</v>
      </c>
      <c r="I275" s="95">
        <v>5463.3582655785576</v>
      </c>
      <c r="J275" s="96"/>
      <c r="K275" s="83">
        <f t="shared" si="250"/>
        <v>161.02627987473545</v>
      </c>
      <c r="L275" s="84">
        <f t="shared" si="251"/>
        <v>231.94527356290715</v>
      </c>
      <c r="M275" s="84">
        <f t="shared" si="252"/>
        <v>138.70751908034916</v>
      </c>
      <c r="N275" s="84">
        <f t="shared" si="253"/>
        <v>116.27606530611774</v>
      </c>
      <c r="O275" s="96">
        <f t="shared" si="225"/>
        <v>10556931.085548025</v>
      </c>
      <c r="P275" s="96">
        <f t="shared" si="226"/>
        <v>15206401.529781461</v>
      </c>
      <c r="Q275" s="96">
        <f t="shared" si="227"/>
        <v>9093706.4503862523</v>
      </c>
      <c r="R275" s="96">
        <f t="shared" si="228"/>
        <v>7623093.6297495663</v>
      </c>
      <c r="S275" s="96">
        <v>1</v>
      </c>
      <c r="T275" s="96">
        <v>1</v>
      </c>
      <c r="U275" s="96">
        <v>1</v>
      </c>
      <c r="V275" s="85">
        <f t="shared" si="229"/>
        <v>0</v>
      </c>
      <c r="W275" s="85">
        <f t="shared" si="230"/>
        <v>0</v>
      </c>
      <c r="X275" s="85">
        <f t="shared" si="231"/>
        <v>0</v>
      </c>
      <c r="Y275" s="97"/>
      <c r="Z275" s="95">
        <f t="shared" si="255"/>
        <v>42480132.695465304</v>
      </c>
      <c r="AA275" s="96"/>
      <c r="AB275" s="98">
        <f t="shared" si="232"/>
        <v>9627095.9849410318</v>
      </c>
      <c r="AC275" s="96">
        <v>11</v>
      </c>
      <c r="AD275" s="41">
        <f t="shared" si="254"/>
        <v>845972.04065796093</v>
      </c>
      <c r="AE275" s="96">
        <f t="shared" si="233"/>
        <v>9305692.4472375698</v>
      </c>
      <c r="AF275" s="95">
        <f t="shared" si="234"/>
        <v>18932788.432178602</v>
      </c>
      <c r="AG275" s="96"/>
      <c r="AH275" s="86">
        <f t="shared" si="235"/>
        <v>13.477934378917446</v>
      </c>
      <c r="AI275" s="96">
        <f t="shared" si="236"/>
        <v>0</v>
      </c>
      <c r="AJ275" s="88">
        <f t="shared" si="237"/>
        <v>120.60904549463476</v>
      </c>
      <c r="AK275" s="96">
        <f t="shared" si="238"/>
        <v>17962168.819582451</v>
      </c>
      <c r="AL275" s="95">
        <f t="shared" si="239"/>
        <v>17962168.819582451</v>
      </c>
      <c r="AM275" s="96"/>
      <c r="AN275" s="99">
        <v>7.593333331359764E-2</v>
      </c>
      <c r="AO275" s="96">
        <f t="shared" si="240"/>
        <v>2801557.086588908</v>
      </c>
      <c r="AP275" s="100"/>
      <c r="AQ275" s="95">
        <f t="shared" si="241"/>
        <v>45281689.782054216</v>
      </c>
      <c r="AS275" s="89">
        <v>22380300</v>
      </c>
      <c r="AT275" s="89">
        <v>27371234.313918639</v>
      </c>
      <c r="AU275" s="89">
        <v>27304617.781458329</v>
      </c>
      <c r="AV275" s="90">
        <f t="shared" si="242"/>
        <v>-2.4338154317883345E-3</v>
      </c>
      <c r="AW275" s="90">
        <f t="shared" si="243"/>
        <v>0.15930518803481805</v>
      </c>
      <c r="AX275" s="90">
        <f t="shared" si="244"/>
        <v>3.6627658715725447E-3</v>
      </c>
      <c r="AY275" s="90">
        <f t="shared" si="245"/>
        <v>4.3945345243372343E-4</v>
      </c>
      <c r="AZ275" s="91">
        <f t="shared" si="246"/>
        <v>1.6096151077189707E-6</v>
      </c>
      <c r="BA275" s="90">
        <f t="shared" si="247"/>
        <v>4.2391565478744624E-4</v>
      </c>
      <c r="BB275" s="92">
        <f t="shared" si="248"/>
        <v>21885680.58532862</v>
      </c>
      <c r="BC275" s="101">
        <f t="shared" si="249"/>
        <v>44265980.585328624</v>
      </c>
      <c r="BD275" s="103"/>
      <c r="BE275" s="76"/>
      <c r="BF275" s="103"/>
      <c r="BG275" s="103"/>
      <c r="BH275" s="103"/>
      <c r="BI275" s="103"/>
      <c r="BJ275" s="103"/>
    </row>
    <row r="276" spans="3:62" s="9" customFormat="1">
      <c r="C276" s="47"/>
      <c r="D276" s="79" t="s">
        <v>481</v>
      </c>
      <c r="E276" s="80" t="s">
        <v>482</v>
      </c>
      <c r="F276" s="81" t="s">
        <v>60</v>
      </c>
      <c r="G276" s="93">
        <v>13121.683851581734</v>
      </c>
      <c r="H276" s="94">
        <v>0.45526481386783973</v>
      </c>
      <c r="I276" s="95">
        <v>5973.840956322997</v>
      </c>
      <c r="J276" s="100"/>
      <c r="K276" s="83">
        <f t="shared" si="250"/>
        <v>161.02627987473545</v>
      </c>
      <c r="L276" s="84">
        <f t="shared" si="251"/>
        <v>231.94527356290715</v>
      </c>
      <c r="M276" s="84">
        <f t="shared" si="252"/>
        <v>138.70751908034916</v>
      </c>
      <c r="N276" s="84">
        <f t="shared" si="253"/>
        <v>116.27606530611774</v>
      </c>
      <c r="O276" s="96">
        <f t="shared" si="225"/>
        <v>11543344.62912029</v>
      </c>
      <c r="P276" s="96">
        <f t="shared" si="226"/>
        <v>16627250.098027635</v>
      </c>
      <c r="Q276" s="96">
        <f t="shared" si="227"/>
        <v>9943399.9011857212</v>
      </c>
      <c r="R276" s="96">
        <f t="shared" si="228"/>
        <v>8335376.6539892843</v>
      </c>
      <c r="S276" s="96">
        <v>1</v>
      </c>
      <c r="T276" s="96">
        <v>1</v>
      </c>
      <c r="U276" s="96">
        <v>1</v>
      </c>
      <c r="V276" s="85">
        <f t="shared" si="229"/>
        <v>0</v>
      </c>
      <c r="W276" s="85">
        <f t="shared" si="230"/>
        <v>0</v>
      </c>
      <c r="X276" s="85">
        <f t="shared" si="231"/>
        <v>0</v>
      </c>
      <c r="Y276" s="97"/>
      <c r="Z276" s="95">
        <f t="shared" si="255"/>
        <v>46449371.282322928</v>
      </c>
      <c r="AA276" s="96"/>
      <c r="AB276" s="98">
        <f t="shared" si="232"/>
        <v>9627095.9849410318</v>
      </c>
      <c r="AC276" s="96">
        <v>11</v>
      </c>
      <c r="AD276" s="41">
        <f t="shared" si="254"/>
        <v>845972.04065796093</v>
      </c>
      <c r="AE276" s="96">
        <f t="shared" si="233"/>
        <v>9305692.4472375698</v>
      </c>
      <c r="AF276" s="95">
        <f t="shared" si="234"/>
        <v>18932788.432178602</v>
      </c>
      <c r="AG276" s="96"/>
      <c r="AH276" s="86">
        <f t="shared" si="235"/>
        <v>13.477934378917446</v>
      </c>
      <c r="AI276" s="96">
        <f t="shared" si="236"/>
        <v>0</v>
      </c>
      <c r="AJ276" s="88">
        <f t="shared" si="237"/>
        <v>120.60904549463476</v>
      </c>
      <c r="AK276" s="96">
        <f t="shared" si="238"/>
        <v>18991125.175459627</v>
      </c>
      <c r="AL276" s="95">
        <f t="shared" si="239"/>
        <v>18991125.175459627</v>
      </c>
      <c r="AM276" s="96"/>
      <c r="AN276" s="99">
        <v>7.0656836718413718E-2</v>
      </c>
      <c r="AO276" s="96">
        <f t="shared" si="240"/>
        <v>2679583.7714981223</v>
      </c>
      <c r="AP276" s="100"/>
      <c r="AQ276" s="95">
        <f t="shared" si="241"/>
        <v>49128955.05382105</v>
      </c>
      <c r="AS276" s="89">
        <v>23361300</v>
      </c>
      <c r="AT276" s="89">
        <v>28675423.152265321</v>
      </c>
      <c r="AU276" s="89">
        <v>28980168.1857979</v>
      </c>
      <c r="AV276" s="90">
        <f t="shared" si="242"/>
        <v>1.0627394473462339E-2</v>
      </c>
      <c r="AW276" s="90">
        <f t="shared" si="243"/>
        <v>0.17236639794006872</v>
      </c>
      <c r="AX276" s="90">
        <f t="shared" si="244"/>
        <v>3.9630709305135091E-3</v>
      </c>
      <c r="AY276" s="90">
        <f t="shared" si="245"/>
        <v>4.6642055432861832E-4</v>
      </c>
      <c r="AZ276" s="91">
        <f t="shared" si="246"/>
        <v>1.8484577402537442E-6</v>
      </c>
      <c r="BA276" s="90">
        <f t="shared" si="247"/>
        <v>4.8681835151077581E-4</v>
      </c>
      <c r="BB276" s="92">
        <f t="shared" si="248"/>
        <v>25133185.868267175</v>
      </c>
      <c r="BC276" s="101">
        <f t="shared" si="249"/>
        <v>48494485.868267179</v>
      </c>
      <c r="BD276" s="103"/>
      <c r="BE276" s="76"/>
      <c r="BF276" s="103"/>
      <c r="BG276" s="103"/>
      <c r="BH276" s="103"/>
      <c r="BI276" s="103"/>
      <c r="BJ276" s="103"/>
    </row>
    <row r="277" spans="3:62" s="10" customFormat="1">
      <c r="C277" s="49"/>
      <c r="D277" s="104" t="s">
        <v>483</v>
      </c>
      <c r="E277" s="105" t="s">
        <v>484</v>
      </c>
      <c r="F277" s="52" t="s">
        <v>74</v>
      </c>
      <c r="G277" s="106">
        <v>105363.50913747444</v>
      </c>
      <c r="H277" s="107">
        <v>0</v>
      </c>
      <c r="I277" s="108">
        <v>0</v>
      </c>
      <c r="J277" s="112"/>
      <c r="K277" s="57">
        <f t="shared" si="250"/>
        <v>161.02627987473545</v>
      </c>
      <c r="L277" s="58">
        <f t="shared" si="251"/>
        <v>231.94527356290715</v>
      </c>
      <c r="M277" s="58">
        <f t="shared" si="252"/>
        <v>138.70751908034916</v>
      </c>
      <c r="N277" s="58">
        <f t="shared" si="253"/>
        <v>116.27606530611774</v>
      </c>
      <c r="O277" s="107">
        <f t="shared" si="225"/>
        <v>0</v>
      </c>
      <c r="P277" s="107">
        <f t="shared" si="226"/>
        <v>0</v>
      </c>
      <c r="Q277" s="107">
        <f t="shared" si="227"/>
        <v>0</v>
      </c>
      <c r="R277" s="107">
        <f t="shared" si="228"/>
        <v>0</v>
      </c>
      <c r="S277" s="107">
        <v>0</v>
      </c>
      <c r="T277" s="107">
        <v>0</v>
      </c>
      <c r="U277" s="107">
        <v>0</v>
      </c>
      <c r="V277" s="85">
        <f t="shared" si="229"/>
        <v>0</v>
      </c>
      <c r="W277" s="85">
        <f t="shared" si="230"/>
        <v>0</v>
      </c>
      <c r="X277" s="85">
        <f t="shared" si="231"/>
        <v>0</v>
      </c>
      <c r="Y277" s="109"/>
      <c r="Z277" s="108">
        <f t="shared" si="255"/>
        <v>0</v>
      </c>
      <c r="AA277" s="107"/>
      <c r="AB277" s="110">
        <f t="shared" si="232"/>
        <v>9627095.9849410318</v>
      </c>
      <c r="AC277" s="107">
        <v>23</v>
      </c>
      <c r="AD277" s="62">
        <f t="shared" si="254"/>
        <v>845972.04065796093</v>
      </c>
      <c r="AE277" s="107">
        <f t="shared" si="233"/>
        <v>19457356.9351331</v>
      </c>
      <c r="AF277" s="108">
        <f t="shared" si="234"/>
        <v>29084452.920074131</v>
      </c>
      <c r="AG277" s="107"/>
      <c r="AH277" s="64">
        <f t="shared" si="235"/>
        <v>13.477934378917446</v>
      </c>
      <c r="AI277" s="107">
        <f t="shared" si="236"/>
        <v>17040989.545048192</v>
      </c>
      <c r="AJ277" s="66">
        <f t="shared" si="237"/>
        <v>120.60904549463476</v>
      </c>
      <c r="AK277" s="107">
        <f t="shared" si="238"/>
        <v>0</v>
      </c>
      <c r="AL277" s="108">
        <f t="shared" si="239"/>
        <v>17040989.545048192</v>
      </c>
      <c r="AM277" s="107"/>
      <c r="AN277" s="111">
        <v>0.57942219845749943</v>
      </c>
      <c r="AO277" s="107">
        <f t="shared" si="240"/>
        <v>26726105.277966082</v>
      </c>
      <c r="AP277" s="112"/>
      <c r="AQ277" s="108">
        <f t="shared" si="241"/>
        <v>26726105.277966082</v>
      </c>
      <c r="AS277" s="71">
        <v>15582600</v>
      </c>
      <c r="AT277" s="71">
        <v>19421822.84223552</v>
      </c>
      <c r="AU277" s="71">
        <v>19851649.553933956</v>
      </c>
      <c r="AV277" s="72">
        <f t="shared" si="242"/>
        <v>2.2131121017318511E-2</v>
      </c>
      <c r="AW277" s="72">
        <f t="shared" si="243"/>
        <v>0.1838701244839249</v>
      </c>
      <c r="AX277" s="72">
        <f t="shared" si="244"/>
        <v>4.2275661268126423E-3</v>
      </c>
      <c r="AY277" s="72">
        <f t="shared" si="245"/>
        <v>3.195018514012952E-4</v>
      </c>
      <c r="AZ277" s="73">
        <f t="shared" si="246"/>
        <v>1.350715204438042E-6</v>
      </c>
      <c r="BA277" s="72">
        <f t="shared" si="247"/>
        <v>3.5573058278021743E-4</v>
      </c>
      <c r="BB277" s="74">
        <f t="shared" si="248"/>
        <v>18365459.782475568</v>
      </c>
      <c r="BC277" s="113">
        <f t="shared" si="249"/>
        <v>33948059.782475568</v>
      </c>
      <c r="BD277" s="102"/>
      <c r="BE277" s="76"/>
      <c r="BF277" s="102"/>
      <c r="BG277" s="102"/>
      <c r="BH277" s="102"/>
      <c r="BI277" s="102"/>
      <c r="BJ277" s="102"/>
    </row>
    <row r="278" spans="3:62" s="9" customFormat="1">
      <c r="C278" s="47"/>
      <c r="D278" s="79" t="s">
        <v>485</v>
      </c>
      <c r="E278" s="80" t="s">
        <v>486</v>
      </c>
      <c r="F278" s="81" t="s">
        <v>60</v>
      </c>
      <c r="G278" s="93">
        <v>6333</v>
      </c>
      <c r="H278" s="94">
        <v>0.57034538778756771</v>
      </c>
      <c r="I278" s="95">
        <v>3611.9973408586661</v>
      </c>
      <c r="J278" s="100"/>
      <c r="K278" s="83">
        <f t="shared" si="250"/>
        <v>161.02627987473545</v>
      </c>
      <c r="L278" s="84">
        <f t="shared" si="251"/>
        <v>231.94527356290715</v>
      </c>
      <c r="M278" s="84">
        <f t="shared" si="252"/>
        <v>138.70751908034916</v>
      </c>
      <c r="N278" s="84">
        <f t="shared" si="253"/>
        <v>116.27606530611774</v>
      </c>
      <c r="O278" s="96">
        <f t="shared" si="225"/>
        <v>6979517.9365908941</v>
      </c>
      <c r="P278" s="96">
        <f t="shared" si="226"/>
        <v>10053428.536007477</v>
      </c>
      <c r="Q278" s="96">
        <f t="shared" si="227"/>
        <v>6012134.2809038861</v>
      </c>
      <c r="R278" s="96">
        <f t="shared" si="228"/>
        <v>5039866.0642944705</v>
      </c>
      <c r="S278" s="96">
        <v>1</v>
      </c>
      <c r="T278" s="96">
        <v>1</v>
      </c>
      <c r="U278" s="96">
        <v>1</v>
      </c>
      <c r="V278" s="85">
        <f t="shared" si="229"/>
        <v>0</v>
      </c>
      <c r="W278" s="85">
        <f t="shared" si="230"/>
        <v>0</v>
      </c>
      <c r="X278" s="85">
        <f t="shared" si="231"/>
        <v>0</v>
      </c>
      <c r="Y278" s="97"/>
      <c r="Z278" s="95">
        <f t="shared" si="255"/>
        <v>28084946.81779673</v>
      </c>
      <c r="AA278" s="96"/>
      <c r="AB278" s="98">
        <f t="shared" si="232"/>
        <v>9627095.9849410318</v>
      </c>
      <c r="AC278" s="96">
        <v>7</v>
      </c>
      <c r="AD278" s="41">
        <f t="shared" si="254"/>
        <v>845972.04065796093</v>
      </c>
      <c r="AE278" s="96">
        <f t="shared" si="233"/>
        <v>5921804.2846057266</v>
      </c>
      <c r="AF278" s="95">
        <f t="shared" si="234"/>
        <v>15548900.269546758</v>
      </c>
      <c r="AG278" s="96"/>
      <c r="AH278" s="86">
        <f t="shared" si="235"/>
        <v>13.477934378917446</v>
      </c>
      <c r="AI278" s="96">
        <f t="shared" si="236"/>
        <v>0</v>
      </c>
      <c r="AJ278" s="88">
        <f t="shared" si="237"/>
        <v>120.60904549463476</v>
      </c>
      <c r="AK278" s="96">
        <f t="shared" si="238"/>
        <v>9165805.0214102641</v>
      </c>
      <c r="AL278" s="95">
        <f t="shared" si="239"/>
        <v>9165805.0214102641</v>
      </c>
      <c r="AM278" s="96"/>
      <c r="AN278" s="99">
        <v>0.40967888757232251</v>
      </c>
      <c r="AO278" s="96">
        <f t="shared" si="240"/>
        <v>10125092.970277067</v>
      </c>
      <c r="AP278" s="100"/>
      <c r="AQ278" s="95">
        <f t="shared" si="241"/>
        <v>38210039.788073793</v>
      </c>
      <c r="AS278" s="89">
        <v>21237300</v>
      </c>
      <c r="AT278" s="89">
        <v>25607312.932059802</v>
      </c>
      <c r="AU278" s="89">
        <v>26265109.699607685</v>
      </c>
      <c r="AV278" s="90">
        <f t="shared" si="242"/>
        <v>2.5687848205437274E-2</v>
      </c>
      <c r="AW278" s="90">
        <f t="shared" si="243"/>
        <v>0.18742685167204365</v>
      </c>
      <c r="AX278" s="90">
        <f t="shared" si="244"/>
        <v>4.3093428669166009E-3</v>
      </c>
      <c r="AY278" s="90">
        <f t="shared" si="245"/>
        <v>4.2272311696232813E-4</v>
      </c>
      <c r="AZ278" s="91">
        <f t="shared" si="246"/>
        <v>1.8216588487623606E-6</v>
      </c>
      <c r="BA278" s="90">
        <f t="shared" si="247"/>
        <v>4.7976047190982776E-4</v>
      </c>
      <c r="BB278" s="92">
        <f t="shared" si="248"/>
        <v>24768805.60343948</v>
      </c>
      <c r="BC278" s="101">
        <f t="shared" si="249"/>
        <v>46006105.60343948</v>
      </c>
      <c r="BD278" s="103"/>
      <c r="BE278" s="76"/>
      <c r="BF278" s="103"/>
      <c r="BG278" s="103"/>
      <c r="BH278" s="103"/>
      <c r="BI278" s="103"/>
      <c r="BJ278" s="103"/>
    </row>
    <row r="279" spans="3:62" s="9" customFormat="1">
      <c r="C279" s="49"/>
      <c r="D279" s="79" t="s">
        <v>487</v>
      </c>
      <c r="E279" s="80" t="s">
        <v>488</v>
      </c>
      <c r="F279" s="81" t="s">
        <v>60</v>
      </c>
      <c r="G279" s="93">
        <v>18839.068749091213</v>
      </c>
      <c r="H279" s="94">
        <v>0.43836512133160338</v>
      </c>
      <c r="I279" s="95">
        <v>8258.3906579697868</v>
      </c>
      <c r="J279" s="100"/>
      <c r="K279" s="83">
        <f t="shared" si="250"/>
        <v>161.02627987473545</v>
      </c>
      <c r="L279" s="84">
        <f t="shared" si="251"/>
        <v>231.94527356290715</v>
      </c>
      <c r="M279" s="84">
        <f t="shared" si="252"/>
        <v>138.70751908034916</v>
      </c>
      <c r="N279" s="84">
        <f t="shared" si="253"/>
        <v>116.27606530611774</v>
      </c>
      <c r="O279" s="96">
        <f t="shared" si="225"/>
        <v>15957815.104861721</v>
      </c>
      <c r="P279" s="96">
        <f t="shared" si="226"/>
        <v>22985936.164225906</v>
      </c>
      <c r="Q279" s="96">
        <f t="shared" si="227"/>
        <v>13746010.557159858</v>
      </c>
      <c r="R279" s="96">
        <f t="shared" si="228"/>
        <v>11523038.057634331</v>
      </c>
      <c r="S279" s="96">
        <v>1</v>
      </c>
      <c r="T279" s="96">
        <v>1</v>
      </c>
      <c r="U279" s="96">
        <v>1</v>
      </c>
      <c r="V279" s="85">
        <f t="shared" si="229"/>
        <v>0</v>
      </c>
      <c r="W279" s="85">
        <f t="shared" si="230"/>
        <v>0</v>
      </c>
      <c r="X279" s="85">
        <f t="shared" si="231"/>
        <v>0</v>
      </c>
      <c r="Y279" s="97"/>
      <c r="Z279" s="95">
        <f t="shared" si="255"/>
        <v>64212799.883881815</v>
      </c>
      <c r="AA279" s="96"/>
      <c r="AB279" s="98">
        <f t="shared" si="232"/>
        <v>9627095.9849410318</v>
      </c>
      <c r="AC279" s="96">
        <v>17</v>
      </c>
      <c r="AD279" s="41">
        <f t="shared" si="254"/>
        <v>845972.04065796093</v>
      </c>
      <c r="AE279" s="96">
        <f t="shared" si="233"/>
        <v>14381524.691185337</v>
      </c>
      <c r="AF279" s="95">
        <f t="shared" si="234"/>
        <v>24008620.676126368</v>
      </c>
      <c r="AG279" s="96"/>
      <c r="AH279" s="86">
        <f t="shared" si="235"/>
        <v>13.477934378917446</v>
      </c>
      <c r="AI279" s="96">
        <f t="shared" si="236"/>
        <v>0</v>
      </c>
      <c r="AJ279" s="88">
        <f t="shared" si="237"/>
        <v>120.60904549463476</v>
      </c>
      <c r="AK279" s="96">
        <f t="shared" si="238"/>
        <v>27265945.198028326</v>
      </c>
      <c r="AL279" s="95">
        <f t="shared" si="239"/>
        <v>27265945.198028326</v>
      </c>
      <c r="AM279" s="96"/>
      <c r="AN279" s="99">
        <v>4.7017633721477603E-2</v>
      </c>
      <c r="AO279" s="96">
        <f t="shared" si="240"/>
        <v>2410808.7574987803</v>
      </c>
      <c r="AP279" s="100"/>
      <c r="AQ279" s="95">
        <f t="shared" si="241"/>
        <v>66623608.641380593</v>
      </c>
      <c r="AS279" s="89">
        <v>33347700.000000004</v>
      </c>
      <c r="AT279" s="89">
        <v>40694277.034236215</v>
      </c>
      <c r="AU279" s="89">
        <v>40105574.673494779</v>
      </c>
      <c r="AV279" s="90">
        <f t="shared" si="242"/>
        <v>-1.446646564690557E-2</v>
      </c>
      <c r="AW279" s="90">
        <f t="shared" si="243"/>
        <v>0.14727253781970082</v>
      </c>
      <c r="AX279" s="90">
        <f t="shared" si="244"/>
        <v>3.3861095925386891E-3</v>
      </c>
      <c r="AY279" s="90">
        <f t="shared" si="245"/>
        <v>6.4547811630873749E-4</v>
      </c>
      <c r="AZ279" s="91">
        <f t="shared" si="246"/>
        <v>2.1856596414068199E-6</v>
      </c>
      <c r="BA279" s="90">
        <f t="shared" si="247"/>
        <v>5.756253986348857E-4</v>
      </c>
      <c r="BB279" s="92">
        <f t="shared" si="248"/>
        <v>29718066.481036782</v>
      </c>
      <c r="BC279" s="101">
        <f t="shared" si="249"/>
        <v>63065766.481036782</v>
      </c>
      <c r="BD279" s="102"/>
      <c r="BE279" s="76"/>
      <c r="BF279" s="102"/>
      <c r="BG279" s="102"/>
      <c r="BH279" s="102"/>
      <c r="BI279" s="102"/>
      <c r="BJ279" s="102"/>
    </row>
    <row r="280" spans="3:62" s="9" customFormat="1">
      <c r="C280" s="47"/>
      <c r="D280" s="79" t="s">
        <v>489</v>
      </c>
      <c r="E280" s="80" t="s">
        <v>490</v>
      </c>
      <c r="F280" s="81" t="s">
        <v>60</v>
      </c>
      <c r="G280" s="93">
        <v>36042.184826323515</v>
      </c>
      <c r="H280" s="94">
        <v>0.50197104895724565</v>
      </c>
      <c r="I280" s="95">
        <v>18092.133323980539</v>
      </c>
      <c r="J280" s="100"/>
      <c r="K280" s="83">
        <f t="shared" si="250"/>
        <v>161.02627987473545</v>
      </c>
      <c r="L280" s="84">
        <f t="shared" si="251"/>
        <v>231.94527356290715</v>
      </c>
      <c r="M280" s="84">
        <f t="shared" si="252"/>
        <v>138.70751908034916</v>
      </c>
      <c r="N280" s="84">
        <f t="shared" si="253"/>
        <v>116.27606530611774</v>
      </c>
      <c r="O280" s="96">
        <f t="shared" si="225"/>
        <v>34959707.089899816</v>
      </c>
      <c r="P280" s="96">
        <f t="shared" si="226"/>
        <v>50356617.75800705</v>
      </c>
      <c r="Q280" s="96">
        <f t="shared" si="227"/>
        <v>30114179.138883017</v>
      </c>
      <c r="R280" s="96">
        <f t="shared" si="228"/>
        <v>25244184.910873801</v>
      </c>
      <c r="S280" s="96">
        <v>1</v>
      </c>
      <c r="T280" s="96">
        <v>1</v>
      </c>
      <c r="U280" s="96">
        <v>1</v>
      </c>
      <c r="V280" s="85">
        <f t="shared" si="229"/>
        <v>0</v>
      </c>
      <c r="W280" s="85">
        <f t="shared" si="230"/>
        <v>0</v>
      </c>
      <c r="X280" s="85">
        <f t="shared" si="231"/>
        <v>0</v>
      </c>
      <c r="Y280" s="97"/>
      <c r="Z280" s="95">
        <f t="shared" si="255"/>
        <v>140674688.89766368</v>
      </c>
      <c r="AA280" s="96"/>
      <c r="AB280" s="98">
        <f t="shared" si="232"/>
        <v>9627095.9849410318</v>
      </c>
      <c r="AC280" s="96">
        <v>29</v>
      </c>
      <c r="AD280" s="41">
        <f t="shared" si="254"/>
        <v>845972.04065796093</v>
      </c>
      <c r="AE280" s="96">
        <f t="shared" si="233"/>
        <v>24533189.179080866</v>
      </c>
      <c r="AF280" s="95">
        <f t="shared" si="234"/>
        <v>34160285.164021894</v>
      </c>
      <c r="AG280" s="96"/>
      <c r="AH280" s="86">
        <f t="shared" si="235"/>
        <v>13.477934378917446</v>
      </c>
      <c r="AI280" s="96">
        <f t="shared" si="236"/>
        <v>0</v>
      </c>
      <c r="AJ280" s="88">
        <f t="shared" si="237"/>
        <v>120.60904549463476</v>
      </c>
      <c r="AK280" s="96">
        <f t="shared" si="238"/>
        <v>52164162.113329053</v>
      </c>
      <c r="AL280" s="95">
        <f t="shared" si="239"/>
        <v>52164162.113329053</v>
      </c>
      <c r="AM280" s="96"/>
      <c r="AN280" s="99">
        <v>9.6175216269211661E-2</v>
      </c>
      <c r="AO280" s="96">
        <f t="shared" si="240"/>
        <v>8302272.3862193869</v>
      </c>
      <c r="AP280" s="100"/>
      <c r="AQ280" s="95">
        <f t="shared" si="241"/>
        <v>148976961.28388306</v>
      </c>
      <c r="AS280" s="89">
        <v>72783000</v>
      </c>
      <c r="AT280" s="89">
        <v>89807179.776635468</v>
      </c>
      <c r="AU280" s="89">
        <v>87270791.762220889</v>
      </c>
      <c r="AV280" s="90">
        <f t="shared" si="242"/>
        <v>-2.8242597314858047E-2</v>
      </c>
      <c r="AW280" s="90">
        <f t="shared" si="243"/>
        <v>0.13349640615174835</v>
      </c>
      <c r="AX280" s="90">
        <f t="shared" si="244"/>
        <v>3.0693669582395619E-3</v>
      </c>
      <c r="AY280" s="90">
        <f t="shared" si="245"/>
        <v>1.404577461713298E-3</v>
      </c>
      <c r="AZ280" s="91">
        <f t="shared" si="246"/>
        <v>4.3111636512707904E-6</v>
      </c>
      <c r="BA280" s="90">
        <f t="shared" si="247"/>
        <v>1.1354079328406612E-3</v>
      </c>
      <c r="BB280" s="92">
        <f t="shared" si="248"/>
        <v>58618206.408674575</v>
      </c>
      <c r="BC280" s="101">
        <f t="shared" si="249"/>
        <v>131401206.40867457</v>
      </c>
      <c r="BD280" s="103"/>
      <c r="BE280" s="76"/>
      <c r="BF280" s="103"/>
      <c r="BG280" s="103"/>
      <c r="BH280" s="103"/>
      <c r="BI280" s="103"/>
      <c r="BJ280" s="103"/>
    </row>
    <row r="281" spans="3:62" s="9" customFormat="1">
      <c r="C281" s="47"/>
      <c r="D281" s="79" t="s">
        <v>491</v>
      </c>
      <c r="E281" s="80" t="s">
        <v>492</v>
      </c>
      <c r="F281" s="81" t="s">
        <v>60</v>
      </c>
      <c r="G281" s="93">
        <v>71467.811955828016</v>
      </c>
      <c r="H281" s="94">
        <v>0.47386413837283559</v>
      </c>
      <c r="I281" s="95">
        <v>33866.033133840283</v>
      </c>
      <c r="J281" s="100"/>
      <c r="K281" s="83">
        <f t="shared" si="250"/>
        <v>161.02627987473545</v>
      </c>
      <c r="L281" s="84">
        <f t="shared" si="251"/>
        <v>231.94527356290715</v>
      </c>
      <c r="M281" s="84">
        <f t="shared" si="252"/>
        <v>138.70751908034916</v>
      </c>
      <c r="N281" s="84">
        <f t="shared" si="253"/>
        <v>116.27606530611774</v>
      </c>
      <c r="O281" s="96">
        <f t="shared" si="225"/>
        <v>65439855.955881953</v>
      </c>
      <c r="P281" s="96">
        <f t="shared" si="226"/>
        <v>94260795.83662875</v>
      </c>
      <c r="Q281" s="96">
        <f t="shared" si="227"/>
        <v>56369681.245054655</v>
      </c>
      <c r="R281" s="96">
        <f t="shared" si="228"/>
        <v>47253708.963954724</v>
      </c>
      <c r="S281" s="96">
        <v>1</v>
      </c>
      <c r="T281" s="96">
        <v>1</v>
      </c>
      <c r="U281" s="96">
        <v>1</v>
      </c>
      <c r="V281" s="85">
        <f t="shared" si="229"/>
        <v>0</v>
      </c>
      <c r="W281" s="85">
        <f t="shared" si="230"/>
        <v>0</v>
      </c>
      <c r="X281" s="85">
        <f t="shared" si="231"/>
        <v>0</v>
      </c>
      <c r="Y281" s="97"/>
      <c r="Z281" s="95">
        <f t="shared" si="255"/>
        <v>263324042.00152007</v>
      </c>
      <c r="AA281" s="96"/>
      <c r="AB281" s="98">
        <f t="shared" si="232"/>
        <v>9627095.9849410318</v>
      </c>
      <c r="AC281" s="96">
        <v>55</v>
      </c>
      <c r="AD281" s="41">
        <f t="shared" si="254"/>
        <v>845972.04065796093</v>
      </c>
      <c r="AE281" s="96">
        <f t="shared" si="233"/>
        <v>46528462.236187853</v>
      </c>
      <c r="AF281" s="95">
        <f t="shared" si="234"/>
        <v>56155558.221128881</v>
      </c>
      <c r="AG281" s="96"/>
      <c r="AH281" s="86">
        <f t="shared" si="235"/>
        <v>13.477934378917446</v>
      </c>
      <c r="AI281" s="96">
        <f t="shared" si="236"/>
        <v>0</v>
      </c>
      <c r="AJ281" s="88">
        <f t="shared" si="237"/>
        <v>120.60904549463476</v>
      </c>
      <c r="AK281" s="96">
        <f t="shared" si="238"/>
        <v>103435975.00298956</v>
      </c>
      <c r="AL281" s="95">
        <f t="shared" si="239"/>
        <v>103435975.00298956</v>
      </c>
      <c r="AM281" s="96"/>
      <c r="AN281" s="99">
        <v>0</v>
      </c>
      <c r="AO281" s="96">
        <f t="shared" si="240"/>
        <v>0</v>
      </c>
      <c r="AP281" s="100"/>
      <c r="AQ281" s="95">
        <f t="shared" si="241"/>
        <v>263324042.00152007</v>
      </c>
      <c r="AS281" s="89">
        <v>120606300</v>
      </c>
      <c r="AT281" s="89">
        <v>148082646.45969784</v>
      </c>
      <c r="AU281" s="89">
        <v>149978059.93077314</v>
      </c>
      <c r="AV281" s="90">
        <f t="shared" si="242"/>
        <v>1.2799700143062691E-2</v>
      </c>
      <c r="AW281" s="90">
        <f t="shared" si="243"/>
        <v>0.17453870360966908</v>
      </c>
      <c r="AX281" s="90">
        <f t="shared" si="244"/>
        <v>4.013016868667744E-3</v>
      </c>
      <c r="AY281" s="90">
        <f t="shared" si="245"/>
        <v>2.4138179392734936E-3</v>
      </c>
      <c r="AZ281" s="91">
        <f t="shared" si="246"/>
        <v>9.6866921081973423E-6</v>
      </c>
      <c r="BA281" s="90">
        <f t="shared" si="247"/>
        <v>2.5511318874175274E-3</v>
      </c>
      <c r="BB281" s="92">
        <f t="shared" si="248"/>
        <v>131708411.77606818</v>
      </c>
      <c r="BC281" s="101">
        <f t="shared" si="249"/>
        <v>252314711.77606818</v>
      </c>
      <c r="BD281" s="103"/>
      <c r="BE281" s="76"/>
      <c r="BF281" s="103"/>
      <c r="BG281" s="103"/>
      <c r="BH281" s="103"/>
      <c r="BI281" s="103"/>
      <c r="BJ281" s="103"/>
    </row>
    <row r="282" spans="3:62" s="9" customFormat="1">
      <c r="C282" s="47"/>
      <c r="D282" s="79" t="s">
        <v>493</v>
      </c>
      <c r="E282" s="80" t="s">
        <v>494</v>
      </c>
      <c r="F282" s="81" t="s">
        <v>60</v>
      </c>
      <c r="G282" s="93">
        <v>24715.783396271523</v>
      </c>
      <c r="H282" s="94">
        <v>0.4918039829007726</v>
      </c>
      <c r="I282" s="95">
        <v>12155.32071479912</v>
      </c>
      <c r="J282" s="100"/>
      <c r="K282" s="83">
        <f t="shared" si="250"/>
        <v>161.02627987473545</v>
      </c>
      <c r="L282" s="84">
        <f t="shared" si="251"/>
        <v>231.94527356290715</v>
      </c>
      <c r="M282" s="84">
        <f t="shared" si="252"/>
        <v>138.70751908034916</v>
      </c>
      <c r="N282" s="84">
        <f t="shared" si="253"/>
        <v>116.27606530611774</v>
      </c>
      <c r="O282" s="96">
        <f t="shared" si="225"/>
        <v>23487912.904660948</v>
      </c>
      <c r="P282" s="96">
        <f t="shared" si="226"/>
        <v>33832430.261267446</v>
      </c>
      <c r="Q282" s="96">
        <f t="shared" si="227"/>
        <v>20232412.559709147</v>
      </c>
      <c r="R282" s="96">
        <f t="shared" si="228"/>
        <v>16960474.383009456</v>
      </c>
      <c r="S282" s="96">
        <v>1</v>
      </c>
      <c r="T282" s="96">
        <v>1</v>
      </c>
      <c r="U282" s="96">
        <v>1</v>
      </c>
      <c r="V282" s="85">
        <f t="shared" si="229"/>
        <v>0</v>
      </c>
      <c r="W282" s="85">
        <f t="shared" si="230"/>
        <v>0</v>
      </c>
      <c r="X282" s="85">
        <f t="shared" si="231"/>
        <v>0</v>
      </c>
      <c r="Y282" s="97"/>
      <c r="Z282" s="95">
        <f t="shared" si="255"/>
        <v>94513230.108646989</v>
      </c>
      <c r="AA282" s="96"/>
      <c r="AB282" s="98">
        <f t="shared" si="232"/>
        <v>9627095.9849410318</v>
      </c>
      <c r="AC282" s="96">
        <v>25</v>
      </c>
      <c r="AD282" s="41">
        <f t="shared" si="254"/>
        <v>845972.04065796093</v>
      </c>
      <c r="AE282" s="96">
        <f t="shared" si="233"/>
        <v>21149301.016449023</v>
      </c>
      <c r="AF282" s="95">
        <f t="shared" si="234"/>
        <v>30776397.001390055</v>
      </c>
      <c r="AG282" s="96"/>
      <c r="AH282" s="86">
        <f t="shared" si="235"/>
        <v>13.477934378917446</v>
      </c>
      <c r="AI282" s="96">
        <f t="shared" si="236"/>
        <v>0</v>
      </c>
      <c r="AJ282" s="88">
        <f t="shared" si="237"/>
        <v>120.60904549463476</v>
      </c>
      <c r="AK282" s="96">
        <f t="shared" si="238"/>
        <v>35771364.528917409</v>
      </c>
      <c r="AL282" s="95">
        <f t="shared" si="239"/>
        <v>35771364.528917409</v>
      </c>
      <c r="AM282" s="96"/>
      <c r="AN282" s="99">
        <v>0.1829677233615401</v>
      </c>
      <c r="AO282" s="96">
        <f t="shared" si="240"/>
        <v>12176092.422007037</v>
      </c>
      <c r="AP282" s="100"/>
      <c r="AQ282" s="95">
        <f>Z282+AO282</f>
        <v>106689322.53065403</v>
      </c>
      <c r="AS282" s="89">
        <v>56141100</v>
      </c>
      <c r="AT282" s="89">
        <v>68503517.955399066</v>
      </c>
      <c r="AU282" s="89">
        <v>67721364.456815213</v>
      </c>
      <c r="AV282" s="90">
        <f t="shared" si="242"/>
        <v>-1.1417712869769607E-2</v>
      </c>
      <c r="AW282" s="90">
        <f t="shared" si="243"/>
        <v>0.15032129059683677</v>
      </c>
      <c r="AX282" s="90">
        <f t="shared" si="244"/>
        <v>3.4562069180602843E-3</v>
      </c>
      <c r="AY282" s="90">
        <f t="shared" si="245"/>
        <v>1.0899397183387492E-3</v>
      </c>
      <c r="AZ282" s="91">
        <f t="shared" si="246"/>
        <v>3.767057194791063E-6</v>
      </c>
      <c r="BA282" s="90">
        <f t="shared" si="247"/>
        <v>9.9210954823519566E-4</v>
      </c>
      <c r="BB282" s="92">
        <f t="shared" si="248"/>
        <v>51220077.468517154</v>
      </c>
      <c r="BC282" s="101">
        <f t="shared" si="249"/>
        <v>107361177.46851715</v>
      </c>
      <c r="BD282" s="103"/>
      <c r="BE282" s="76"/>
      <c r="BF282" s="103"/>
      <c r="BG282" s="103"/>
      <c r="BH282" s="103"/>
      <c r="BI282" s="103"/>
      <c r="BJ282" s="103"/>
    </row>
    <row r="283" spans="3:62" s="9" customFormat="1">
      <c r="C283" s="47"/>
      <c r="D283" s="79" t="s">
        <v>495</v>
      </c>
      <c r="E283" s="80" t="s">
        <v>496</v>
      </c>
      <c r="F283" s="81" t="s">
        <v>60</v>
      </c>
      <c r="G283" s="93">
        <v>28915.512036824806</v>
      </c>
      <c r="H283" s="94">
        <v>0.60747334968311673</v>
      </c>
      <c r="I283" s="95">
        <v>17565.402954812445</v>
      </c>
      <c r="J283" s="100"/>
      <c r="K283" s="83">
        <f t="shared" si="250"/>
        <v>161.02627987473545</v>
      </c>
      <c r="L283" s="84">
        <f t="shared" si="251"/>
        <v>231.94527356290715</v>
      </c>
      <c r="M283" s="84">
        <f t="shared" si="252"/>
        <v>138.70751908034916</v>
      </c>
      <c r="N283" s="84">
        <f t="shared" si="253"/>
        <v>116.27606530611774</v>
      </c>
      <c r="O283" s="96">
        <f t="shared" si="225"/>
        <v>33941897.907769606</v>
      </c>
      <c r="P283" s="96">
        <f t="shared" si="226"/>
        <v>48890546.323160037</v>
      </c>
      <c r="Q283" s="96">
        <f t="shared" si="227"/>
        <v>29237441.586104024</v>
      </c>
      <c r="R283" s="96">
        <f t="shared" si="228"/>
        <v>24509231.293224547</v>
      </c>
      <c r="S283" s="96">
        <v>1</v>
      </c>
      <c r="T283" s="96">
        <v>1</v>
      </c>
      <c r="U283" s="96">
        <v>1</v>
      </c>
      <c r="V283" s="85">
        <f t="shared" si="229"/>
        <v>0</v>
      </c>
      <c r="W283" s="85">
        <f t="shared" si="230"/>
        <v>0</v>
      </c>
      <c r="X283" s="85">
        <f t="shared" si="231"/>
        <v>0</v>
      </c>
      <c r="Y283" s="97"/>
      <c r="Z283" s="95">
        <f t="shared" si="255"/>
        <v>136579117.11025822</v>
      </c>
      <c r="AA283" s="96"/>
      <c r="AB283" s="98">
        <f t="shared" si="232"/>
        <v>9627095.9849410318</v>
      </c>
      <c r="AC283" s="96">
        <v>13</v>
      </c>
      <c r="AD283" s="41">
        <f t="shared" si="254"/>
        <v>845972.04065796093</v>
      </c>
      <c r="AE283" s="96">
        <f t="shared" si="233"/>
        <v>10997636.528553491</v>
      </c>
      <c r="AF283" s="95">
        <f t="shared" si="234"/>
        <v>20624732.513494521</v>
      </c>
      <c r="AG283" s="96"/>
      <c r="AH283" s="86">
        <f t="shared" si="235"/>
        <v>13.477934378917446</v>
      </c>
      <c r="AI283" s="96">
        <f t="shared" si="236"/>
        <v>0</v>
      </c>
      <c r="AJ283" s="88">
        <f t="shared" si="237"/>
        <v>120.60904549463476</v>
      </c>
      <c r="AK283" s="96">
        <f t="shared" si="238"/>
        <v>41849667.681000739</v>
      </c>
      <c r="AL283" s="95">
        <f t="shared" si="239"/>
        <v>41849667.681000739</v>
      </c>
      <c r="AM283" s="96"/>
      <c r="AN283" s="99">
        <v>0.43396041325877666</v>
      </c>
      <c r="AO283" s="96">
        <f t="shared" si="240"/>
        <v>27111416.52649736</v>
      </c>
      <c r="AP283" s="100"/>
      <c r="AQ283" s="95">
        <f t="shared" si="241"/>
        <v>163690533.63675559</v>
      </c>
      <c r="AS283" s="89">
        <v>72260100</v>
      </c>
      <c r="AT283" s="89">
        <v>92117713.545158088</v>
      </c>
      <c r="AU283" s="89">
        <v>90061302.681695923</v>
      </c>
      <c r="AV283" s="90">
        <f t="shared" si="242"/>
        <v>-2.2323728893401899E-2</v>
      </c>
      <c r="AW283" s="90">
        <f t="shared" si="243"/>
        <v>0.13941527457320449</v>
      </c>
      <c r="AX283" s="90">
        <f t="shared" si="244"/>
        <v>3.2054543607898151E-3</v>
      </c>
      <c r="AY283" s="90">
        <f t="shared" si="245"/>
        <v>1.4494892662817562E-3</v>
      </c>
      <c r="AZ283" s="91">
        <f t="shared" si="246"/>
        <v>4.6462716895208846E-6</v>
      </c>
      <c r="BA283" s="90">
        <f t="shared" si="247"/>
        <v>1.2236635305783333E-3</v>
      </c>
      <c r="BB283" s="92">
        <f t="shared" si="248"/>
        <v>63174617.10061381</v>
      </c>
      <c r="BC283" s="101">
        <f t="shared" si="249"/>
        <v>135434717.1006138</v>
      </c>
      <c r="BD283" s="103"/>
      <c r="BE283" s="76"/>
      <c r="BF283" s="103"/>
      <c r="BG283" s="103"/>
      <c r="BH283" s="103"/>
      <c r="BI283" s="103"/>
      <c r="BJ283" s="103"/>
    </row>
    <row r="284" spans="3:62" s="9" customFormat="1">
      <c r="C284" s="47"/>
      <c r="D284" s="79" t="s">
        <v>497</v>
      </c>
      <c r="E284" s="80" t="s">
        <v>498</v>
      </c>
      <c r="F284" s="81" t="s">
        <v>60</v>
      </c>
      <c r="G284" s="93">
        <v>30228.037926734611</v>
      </c>
      <c r="H284" s="94">
        <v>0.53128493274004862</v>
      </c>
      <c r="I284" s="95">
        <v>16059.701096768837</v>
      </c>
      <c r="J284" s="100"/>
      <c r="K284" s="83">
        <f t="shared" si="250"/>
        <v>161.02627987473545</v>
      </c>
      <c r="L284" s="84">
        <f t="shared" si="251"/>
        <v>231.94527356290715</v>
      </c>
      <c r="M284" s="84">
        <f t="shared" si="252"/>
        <v>138.70751908034916</v>
      </c>
      <c r="N284" s="84">
        <f t="shared" si="253"/>
        <v>116.27606530611774</v>
      </c>
      <c r="O284" s="96">
        <f t="shared" si="225"/>
        <v>31032407.082154736</v>
      </c>
      <c r="P284" s="96">
        <f t="shared" si="226"/>
        <v>44699661.170742817</v>
      </c>
      <c r="Q284" s="96">
        <f t="shared" si="227"/>
        <v>26731215.555657208</v>
      </c>
      <c r="R284" s="96">
        <f t="shared" si="228"/>
        <v>22408306.242295489</v>
      </c>
      <c r="S284" s="96">
        <v>1</v>
      </c>
      <c r="T284" s="96">
        <v>1</v>
      </c>
      <c r="U284" s="96">
        <v>1</v>
      </c>
      <c r="V284" s="85">
        <f t="shared" si="229"/>
        <v>0</v>
      </c>
      <c r="W284" s="85">
        <f t="shared" si="230"/>
        <v>0</v>
      </c>
      <c r="X284" s="85">
        <f t="shared" si="231"/>
        <v>0</v>
      </c>
      <c r="Y284" s="97"/>
      <c r="Z284" s="95">
        <f t="shared" si="255"/>
        <v>124871590.05085026</v>
      </c>
      <c r="AA284" s="96"/>
      <c r="AB284" s="98">
        <f t="shared" si="232"/>
        <v>9627095.9849410318</v>
      </c>
      <c r="AC284" s="96">
        <v>21</v>
      </c>
      <c r="AD284" s="41">
        <f t="shared" si="254"/>
        <v>845972.04065796093</v>
      </c>
      <c r="AE284" s="96">
        <f t="shared" si="233"/>
        <v>17765412.85381718</v>
      </c>
      <c r="AF284" s="95">
        <f t="shared" si="234"/>
        <v>27392508.838758212</v>
      </c>
      <c r="AG284" s="96"/>
      <c r="AH284" s="86">
        <f t="shared" si="235"/>
        <v>13.477934378917446</v>
      </c>
      <c r="AI284" s="96">
        <f t="shared" si="236"/>
        <v>0</v>
      </c>
      <c r="AJ284" s="88">
        <f t="shared" si="237"/>
        <v>120.60904549463476</v>
      </c>
      <c r="AK284" s="96">
        <f t="shared" si="238"/>
        <v>43749297.618228957</v>
      </c>
      <c r="AL284" s="95">
        <f t="shared" si="239"/>
        <v>43749297.618228957</v>
      </c>
      <c r="AM284" s="96"/>
      <c r="AN284" s="99">
        <v>0.19684232264375356</v>
      </c>
      <c r="AO284" s="96">
        <f t="shared" si="240"/>
        <v>14003718.42006574</v>
      </c>
      <c r="AP284" s="100"/>
      <c r="AQ284" s="95">
        <f t="shared" si="241"/>
        <v>138875308.470916</v>
      </c>
      <c r="AS284" s="89">
        <v>65888100.000000007</v>
      </c>
      <c r="AT284" s="89">
        <v>81828114.799234614</v>
      </c>
      <c r="AU284" s="89">
        <v>81332437.112691805</v>
      </c>
      <c r="AV284" s="90">
        <f t="shared" si="242"/>
        <v>-6.0575474304761252E-3</v>
      </c>
      <c r="AW284" s="90">
        <f t="shared" si="243"/>
        <v>0.15568145603613026</v>
      </c>
      <c r="AX284" s="90">
        <f t="shared" si="244"/>
        <v>3.5794485480361757E-3</v>
      </c>
      <c r="AY284" s="90">
        <f t="shared" si="245"/>
        <v>1.3090027690588002E-3</v>
      </c>
      <c r="AZ284" s="91">
        <f t="shared" si="246"/>
        <v>4.6855080610828557E-6</v>
      </c>
      <c r="BA284" s="90">
        <f t="shared" si="247"/>
        <v>1.2339970022650817E-3</v>
      </c>
      <c r="BB284" s="92">
        <f t="shared" si="248"/>
        <v>63708107.803586572</v>
      </c>
      <c r="BC284" s="101">
        <f t="shared" si="249"/>
        <v>129596207.80358657</v>
      </c>
      <c r="BD284" s="103"/>
      <c r="BE284" s="76"/>
      <c r="BF284" s="103"/>
      <c r="BG284" s="103"/>
      <c r="BH284" s="103"/>
      <c r="BI284" s="103"/>
      <c r="BJ284" s="103"/>
    </row>
    <row r="285" spans="3:62" s="10" customFormat="1">
      <c r="C285" s="49"/>
      <c r="D285" s="104" t="s">
        <v>499</v>
      </c>
      <c r="E285" s="105" t="s">
        <v>628</v>
      </c>
      <c r="F285" s="52" t="s">
        <v>74</v>
      </c>
      <c r="G285" s="106">
        <v>216541.39889107368</v>
      </c>
      <c r="H285" s="107">
        <v>0</v>
      </c>
      <c r="I285" s="108">
        <v>0</v>
      </c>
      <c r="J285" s="112"/>
      <c r="K285" s="57">
        <f t="shared" si="250"/>
        <v>161.02627987473545</v>
      </c>
      <c r="L285" s="58">
        <f t="shared" si="251"/>
        <v>231.94527356290715</v>
      </c>
      <c r="M285" s="58">
        <f t="shared" si="252"/>
        <v>138.70751908034916</v>
      </c>
      <c r="N285" s="58">
        <f t="shared" si="253"/>
        <v>116.27606530611774</v>
      </c>
      <c r="O285" s="107">
        <f t="shared" si="225"/>
        <v>0</v>
      </c>
      <c r="P285" s="107">
        <f t="shared" si="226"/>
        <v>0</v>
      </c>
      <c r="Q285" s="107">
        <f t="shared" si="227"/>
        <v>0</v>
      </c>
      <c r="R285" s="107">
        <f t="shared" si="228"/>
        <v>0</v>
      </c>
      <c r="S285" s="107">
        <v>0</v>
      </c>
      <c r="T285" s="107">
        <v>0</v>
      </c>
      <c r="U285" s="107">
        <v>0</v>
      </c>
      <c r="V285" s="85">
        <f t="shared" si="229"/>
        <v>0</v>
      </c>
      <c r="W285" s="85">
        <f t="shared" si="230"/>
        <v>0</v>
      </c>
      <c r="X285" s="85">
        <f t="shared" si="231"/>
        <v>0</v>
      </c>
      <c r="Y285" s="109"/>
      <c r="Z285" s="108">
        <f t="shared" si="255"/>
        <v>0</v>
      </c>
      <c r="AA285" s="107"/>
      <c r="AB285" s="110">
        <f t="shared" si="232"/>
        <v>9627095.9849410318</v>
      </c>
      <c r="AC285" s="107">
        <v>35</v>
      </c>
      <c r="AD285" s="62">
        <f t="shared" si="254"/>
        <v>845972.04065796093</v>
      </c>
      <c r="AE285" s="107">
        <f t="shared" si="233"/>
        <v>29609021.423028633</v>
      </c>
      <c r="AF285" s="108">
        <f t="shared" si="234"/>
        <v>39236117.407969669</v>
      </c>
      <c r="AG285" s="107"/>
      <c r="AH285" s="64">
        <f t="shared" si="235"/>
        <v>13.477934378917446</v>
      </c>
      <c r="AI285" s="107">
        <f t="shared" si="236"/>
        <v>35022369.174874537</v>
      </c>
      <c r="AJ285" s="66">
        <f t="shared" si="237"/>
        <v>120.60904549463476</v>
      </c>
      <c r="AK285" s="107">
        <f t="shared" si="238"/>
        <v>0</v>
      </c>
      <c r="AL285" s="108">
        <f t="shared" si="239"/>
        <v>35022369.174874537</v>
      </c>
      <c r="AM285" s="107"/>
      <c r="AN285" s="111">
        <v>0.31182473753661277</v>
      </c>
      <c r="AO285" s="107">
        <f t="shared" si="240"/>
        <v>23155633.088561472</v>
      </c>
      <c r="AP285" s="112"/>
      <c r="AQ285" s="108">
        <f t="shared" si="241"/>
        <v>23155633.088561472</v>
      </c>
      <c r="AS285" s="71">
        <v>14063400</v>
      </c>
      <c r="AT285" s="71">
        <v>17583580.728505153</v>
      </c>
      <c r="AU285" s="71">
        <v>17715096.990908403</v>
      </c>
      <c r="AV285" s="72">
        <f t="shared" si="242"/>
        <v>7.4794926263252884E-3</v>
      </c>
      <c r="AW285" s="72">
        <f t="shared" si="243"/>
        <v>0.16921849609293169</v>
      </c>
      <c r="AX285" s="72">
        <f t="shared" si="244"/>
        <v>3.8906939565116721E-3</v>
      </c>
      <c r="AY285" s="72">
        <f t="shared" si="245"/>
        <v>2.8511516239350084E-4</v>
      </c>
      <c r="AZ285" s="73">
        <f t="shared" si="246"/>
        <v>1.1092958392342376E-6</v>
      </c>
      <c r="BA285" s="72">
        <f t="shared" si="247"/>
        <v>2.9214926586292582E-4</v>
      </c>
      <c r="BB285" s="74">
        <f t="shared" si="248"/>
        <v>15082919.07530562</v>
      </c>
      <c r="BC285" s="113">
        <f t="shared" si="249"/>
        <v>29146319.075305618</v>
      </c>
      <c r="BD285" s="102"/>
      <c r="BE285" s="76"/>
      <c r="BF285" s="102"/>
      <c r="BG285" s="102"/>
      <c r="BH285" s="102"/>
      <c r="BI285" s="102"/>
      <c r="BJ285" s="102"/>
    </row>
    <row r="286" spans="3:62" s="9" customFormat="1">
      <c r="C286" s="47"/>
      <c r="D286" s="79" t="s">
        <v>500</v>
      </c>
      <c r="E286" s="80" t="s">
        <v>501</v>
      </c>
      <c r="F286" s="81" t="s">
        <v>60</v>
      </c>
      <c r="G286" s="93">
        <v>3177.0545766785262</v>
      </c>
      <c r="H286" s="94">
        <v>0.51400656571413617</v>
      </c>
      <c r="I286" s="95">
        <v>1633.0269120449079</v>
      </c>
      <c r="J286" s="100"/>
      <c r="K286" s="83">
        <f t="shared" si="250"/>
        <v>161.02627987473545</v>
      </c>
      <c r="L286" s="84">
        <f t="shared" si="251"/>
        <v>231.94527356290715</v>
      </c>
      <c r="M286" s="84">
        <f t="shared" si="252"/>
        <v>138.70751908034916</v>
      </c>
      <c r="N286" s="84">
        <f t="shared" si="253"/>
        <v>116.27606530611774</v>
      </c>
      <c r="O286" s="96">
        <f t="shared" si="225"/>
        <v>3155522.9829830201</v>
      </c>
      <c r="P286" s="96">
        <f t="shared" si="226"/>
        <v>4545274.4861981478</v>
      </c>
      <c r="Q286" s="96">
        <f t="shared" si="227"/>
        <v>2718157.3387343129</v>
      </c>
      <c r="R286" s="96">
        <f t="shared" si="228"/>
        <v>2278583.3264589785</v>
      </c>
      <c r="S286" s="96">
        <v>1</v>
      </c>
      <c r="T286" s="96">
        <v>1</v>
      </c>
      <c r="U286" s="96">
        <v>1</v>
      </c>
      <c r="V286" s="85">
        <f t="shared" si="229"/>
        <v>0</v>
      </c>
      <c r="W286" s="85">
        <f t="shared" si="230"/>
        <v>0</v>
      </c>
      <c r="X286" s="85">
        <f t="shared" si="231"/>
        <v>0</v>
      </c>
      <c r="Y286" s="97"/>
      <c r="Z286" s="95">
        <f t="shared" si="255"/>
        <v>12697538.134374458</v>
      </c>
      <c r="AA286" s="96"/>
      <c r="AB286" s="98">
        <f t="shared" si="232"/>
        <v>9627095.9849410318</v>
      </c>
      <c r="AC286" s="96">
        <v>7</v>
      </c>
      <c r="AD286" s="41">
        <f t="shared" si="254"/>
        <v>845972.04065796093</v>
      </c>
      <c r="AE286" s="96">
        <f t="shared" si="233"/>
        <v>5921804.2846057266</v>
      </c>
      <c r="AF286" s="95">
        <f t="shared" si="234"/>
        <v>15548900.269546758</v>
      </c>
      <c r="AG286" s="96"/>
      <c r="AH286" s="86">
        <f t="shared" si="235"/>
        <v>13.477934378917446</v>
      </c>
      <c r="AI286" s="96">
        <f t="shared" si="236"/>
        <v>0</v>
      </c>
      <c r="AJ286" s="88">
        <f t="shared" si="237"/>
        <v>120.60904549463476</v>
      </c>
      <c r="AK286" s="96">
        <f t="shared" si="238"/>
        <v>4598178.2397306953</v>
      </c>
      <c r="AL286" s="95">
        <f t="shared" si="239"/>
        <v>4598178.2397306953</v>
      </c>
      <c r="AM286" s="96"/>
      <c r="AN286" s="99">
        <v>0.45191611128038545</v>
      </c>
      <c r="AO286" s="96">
        <f t="shared" si="240"/>
        <v>9104789.373573292</v>
      </c>
      <c r="AP286" s="100"/>
      <c r="AQ286" s="95">
        <f t="shared" si="241"/>
        <v>21802327.50794775</v>
      </c>
      <c r="AS286" s="89">
        <v>11337300.000000002</v>
      </c>
      <c r="AT286" s="89">
        <v>13918878.484718159</v>
      </c>
      <c r="AU286" s="89">
        <v>14757137.475289334</v>
      </c>
      <c r="AV286" s="90">
        <f t="shared" si="242"/>
        <v>6.0224607283662808E-2</v>
      </c>
      <c r="AW286" s="90">
        <f t="shared" si="243"/>
        <v>0.22196361075026919</v>
      </c>
      <c r="AX286" s="90">
        <f t="shared" si="244"/>
        <v>5.1034165818216026E-3</v>
      </c>
      <c r="AY286" s="90">
        <f t="shared" si="245"/>
        <v>2.3750836080037644E-4</v>
      </c>
      <c r="AZ286" s="91">
        <f t="shared" si="246"/>
        <v>1.212104106829909E-6</v>
      </c>
      <c r="BA286" s="90">
        <f t="shared" si="247"/>
        <v>3.1922532514342257E-4</v>
      </c>
      <c r="BB286" s="92">
        <f t="shared" si="248"/>
        <v>16480786.73654945</v>
      </c>
      <c r="BC286" s="101">
        <f t="shared" si="249"/>
        <v>27818086.736549452</v>
      </c>
      <c r="BD286" s="103"/>
      <c r="BE286" s="76"/>
      <c r="BF286" s="103"/>
      <c r="BG286" s="103"/>
      <c r="BH286" s="103"/>
      <c r="BI286" s="103"/>
      <c r="BJ286" s="103"/>
    </row>
    <row r="287" spans="3:62" s="9" customFormat="1">
      <c r="C287" s="47"/>
      <c r="D287" s="79" t="s">
        <v>502</v>
      </c>
      <c r="E287" s="80" t="s">
        <v>503</v>
      </c>
      <c r="F287" s="81" t="s">
        <v>60</v>
      </c>
      <c r="G287" s="93">
        <v>4797.7223652697649</v>
      </c>
      <c r="H287" s="94">
        <v>0.5370111863650342</v>
      </c>
      <c r="I287" s="95">
        <v>2576.4305792235746</v>
      </c>
      <c r="J287" s="100"/>
      <c r="K287" s="83">
        <f t="shared" si="250"/>
        <v>161.02627987473545</v>
      </c>
      <c r="L287" s="84">
        <f t="shared" si="251"/>
        <v>231.94527356290715</v>
      </c>
      <c r="M287" s="84">
        <f t="shared" si="252"/>
        <v>138.70751908034916</v>
      </c>
      <c r="N287" s="84">
        <f t="shared" si="253"/>
        <v>116.27606530611774</v>
      </c>
      <c r="O287" s="96">
        <f t="shared" si="225"/>
        <v>4978476.3783345856</v>
      </c>
      <c r="P287" s="96">
        <f t="shared" si="226"/>
        <v>7171090.7461662162</v>
      </c>
      <c r="Q287" s="96">
        <f t="shared" si="227"/>
        <v>4288443.5247221887</v>
      </c>
      <c r="R287" s="96">
        <f t="shared" si="228"/>
        <v>3594926.5234377491</v>
      </c>
      <c r="S287" s="96">
        <v>1</v>
      </c>
      <c r="T287" s="96">
        <v>1</v>
      </c>
      <c r="U287" s="96">
        <v>1</v>
      </c>
      <c r="V287" s="85">
        <f t="shared" si="229"/>
        <v>0</v>
      </c>
      <c r="W287" s="85">
        <f t="shared" si="230"/>
        <v>0</v>
      </c>
      <c r="X287" s="85">
        <f t="shared" si="231"/>
        <v>0</v>
      </c>
      <c r="Y287" s="97"/>
      <c r="Z287" s="95">
        <f t="shared" si="255"/>
        <v>20032937.172660738</v>
      </c>
      <c r="AA287" s="96"/>
      <c r="AB287" s="98">
        <f t="shared" si="232"/>
        <v>9627095.9849410318</v>
      </c>
      <c r="AC287" s="96">
        <v>7</v>
      </c>
      <c r="AD287" s="41">
        <f t="shared" si="254"/>
        <v>845972.04065796093</v>
      </c>
      <c r="AE287" s="96">
        <f t="shared" si="233"/>
        <v>5921804.2846057266</v>
      </c>
      <c r="AF287" s="95">
        <f t="shared" si="234"/>
        <v>15548900.269546758</v>
      </c>
      <c r="AG287" s="96"/>
      <c r="AH287" s="86">
        <f t="shared" si="235"/>
        <v>13.477934378917446</v>
      </c>
      <c r="AI287" s="96">
        <f t="shared" si="236"/>
        <v>0</v>
      </c>
      <c r="AJ287" s="88">
        <f t="shared" si="237"/>
        <v>120.60904549463476</v>
      </c>
      <c r="AK287" s="96">
        <f t="shared" si="238"/>
        <v>6943784.5802813731</v>
      </c>
      <c r="AL287" s="95">
        <f t="shared" si="239"/>
        <v>6943784.5802813731</v>
      </c>
      <c r="AM287" s="96"/>
      <c r="AN287" s="99">
        <v>0.44872567943476882</v>
      </c>
      <c r="AO287" s="96">
        <f t="shared" si="240"/>
        <v>10093045.29155126</v>
      </c>
      <c r="AP287" s="100"/>
      <c r="AQ287" s="95">
        <f t="shared" si="241"/>
        <v>30125982.464212</v>
      </c>
      <c r="AS287" s="89">
        <v>15607800.000000002</v>
      </c>
      <c r="AT287" s="89">
        <v>19310215.420065366</v>
      </c>
      <c r="AU287" s="89">
        <v>19501739.241977911</v>
      </c>
      <c r="AV287" s="90">
        <f t="shared" si="242"/>
        <v>9.9182643873321121E-3</v>
      </c>
      <c r="AW287" s="90">
        <f t="shared" si="243"/>
        <v>0.17165726785393851</v>
      </c>
      <c r="AX287" s="90">
        <f t="shared" si="244"/>
        <v>3.9467665181461267E-3</v>
      </c>
      <c r="AY287" s="90">
        <f t="shared" si="245"/>
        <v>3.138702290924979E-4</v>
      </c>
      <c r="AZ287" s="91">
        <f t="shared" si="246"/>
        <v>1.2387725112251251E-6</v>
      </c>
      <c r="BA287" s="90">
        <f t="shared" si="247"/>
        <v>3.2624883906120339E-4</v>
      </c>
      <c r="BB287" s="92">
        <f t="shared" si="248"/>
        <v>16843392.789086562</v>
      </c>
      <c r="BC287" s="101">
        <f t="shared" si="249"/>
        <v>32451192.789086565</v>
      </c>
      <c r="BD287" s="103"/>
      <c r="BE287" s="76"/>
      <c r="BF287" s="103"/>
      <c r="BG287" s="103"/>
      <c r="BH287" s="103"/>
      <c r="BI287" s="103"/>
      <c r="BJ287" s="103"/>
    </row>
    <row r="288" spans="3:62" s="9" customFormat="1">
      <c r="C288" s="47"/>
      <c r="D288" s="79" t="s">
        <v>504</v>
      </c>
      <c r="E288" s="80" t="s">
        <v>505</v>
      </c>
      <c r="F288" s="81" t="s">
        <v>60</v>
      </c>
      <c r="G288" s="93">
        <v>16306.699876771901</v>
      </c>
      <c r="H288" s="94">
        <v>0.59225849807826703</v>
      </c>
      <c r="I288" s="95">
        <v>9657.7815776299885</v>
      </c>
      <c r="J288" s="100"/>
      <c r="K288" s="83">
        <f t="shared" si="250"/>
        <v>161.02627987473545</v>
      </c>
      <c r="L288" s="84">
        <f t="shared" si="251"/>
        <v>231.94527356290715</v>
      </c>
      <c r="M288" s="84">
        <f t="shared" si="252"/>
        <v>138.70751908034916</v>
      </c>
      <c r="N288" s="84">
        <f t="shared" si="253"/>
        <v>116.27606530611774</v>
      </c>
      <c r="O288" s="96">
        <f t="shared" si="225"/>
        <v>18661879.671462126</v>
      </c>
      <c r="P288" s="96">
        <f t="shared" si="226"/>
        <v>26880921.480410311</v>
      </c>
      <c r="Q288" s="96">
        <f t="shared" si="227"/>
        <v>16075283.069435474</v>
      </c>
      <c r="R288" s="96">
        <f t="shared" si="228"/>
        <v>13475626.097192705</v>
      </c>
      <c r="S288" s="96">
        <v>1</v>
      </c>
      <c r="T288" s="96">
        <v>1</v>
      </c>
      <c r="U288" s="96">
        <v>1</v>
      </c>
      <c r="V288" s="85">
        <f t="shared" si="229"/>
        <v>0</v>
      </c>
      <c r="W288" s="85">
        <f t="shared" si="230"/>
        <v>0</v>
      </c>
      <c r="X288" s="85">
        <f t="shared" si="231"/>
        <v>0</v>
      </c>
      <c r="Y288" s="97"/>
      <c r="Z288" s="95">
        <f t="shared" si="255"/>
        <v>75093710.318500623</v>
      </c>
      <c r="AA288" s="96"/>
      <c r="AB288" s="98">
        <f t="shared" si="232"/>
        <v>9627095.9849410318</v>
      </c>
      <c r="AC288" s="96">
        <v>13</v>
      </c>
      <c r="AD288" s="41">
        <f t="shared" si="254"/>
        <v>845972.04065796093</v>
      </c>
      <c r="AE288" s="96">
        <f t="shared" si="233"/>
        <v>10997636.528553491</v>
      </c>
      <c r="AF288" s="95">
        <f t="shared" si="234"/>
        <v>20624732.513494521</v>
      </c>
      <c r="AG288" s="96"/>
      <c r="AH288" s="86">
        <f t="shared" si="235"/>
        <v>13.477934378917446</v>
      </c>
      <c r="AI288" s="96">
        <f t="shared" si="236"/>
        <v>0</v>
      </c>
      <c r="AJ288" s="88">
        <f t="shared" si="237"/>
        <v>120.60904549463476</v>
      </c>
      <c r="AK288" s="96">
        <f t="shared" si="238"/>
        <v>23600826.087659247</v>
      </c>
      <c r="AL288" s="95">
        <f t="shared" si="239"/>
        <v>23600826.087659247</v>
      </c>
      <c r="AM288" s="96"/>
      <c r="AN288" s="99">
        <v>0.39154930246782915</v>
      </c>
      <c r="AO288" s="96">
        <f t="shared" si="240"/>
        <v>17316486.621531859</v>
      </c>
      <c r="AP288" s="100"/>
      <c r="AQ288" s="95">
        <f t="shared" si="241"/>
        <v>92410196.940032482</v>
      </c>
      <c r="AS288" s="89">
        <v>45969300</v>
      </c>
      <c r="AT288" s="89">
        <v>56369519.810805991</v>
      </c>
      <c r="AU288" s="89">
        <v>58905715.931493461</v>
      </c>
      <c r="AV288" s="90">
        <f t="shared" si="242"/>
        <v>4.4992331479844945E-2</v>
      </c>
      <c r="AW288" s="90">
        <f t="shared" si="243"/>
        <v>0.20673133494645132</v>
      </c>
      <c r="AX288" s="90">
        <f t="shared" si="244"/>
        <v>4.7531940897053366E-3</v>
      </c>
      <c r="AY288" s="90">
        <f t="shared" si="245"/>
        <v>9.4805649510880667E-4</v>
      </c>
      <c r="AZ288" s="91">
        <f t="shared" si="246"/>
        <v>4.5062965292579359E-6</v>
      </c>
      <c r="BA288" s="90">
        <f t="shared" si="247"/>
        <v>1.1867990271126976E-3</v>
      </c>
      <c r="BB288" s="92">
        <f t="shared" si="248"/>
        <v>61271397.111745559</v>
      </c>
      <c r="BC288" s="101">
        <f t="shared" si="249"/>
        <v>107240697.11174557</v>
      </c>
      <c r="BD288" s="103"/>
      <c r="BE288" s="76"/>
      <c r="BF288" s="103"/>
      <c r="BG288" s="103"/>
      <c r="BH288" s="103"/>
      <c r="BI288" s="103"/>
      <c r="BJ288" s="103"/>
    </row>
    <row r="289" spans="3:62" s="10" customFormat="1">
      <c r="C289" s="49"/>
      <c r="D289" s="134" t="s">
        <v>506</v>
      </c>
      <c r="E289" s="135" t="s">
        <v>507</v>
      </c>
      <c r="F289" s="136" t="s">
        <v>74</v>
      </c>
      <c r="G289" s="137">
        <v>24281.476818720192</v>
      </c>
      <c r="H289" s="138">
        <v>0</v>
      </c>
      <c r="I289" s="139">
        <v>0</v>
      </c>
      <c r="J289" s="140"/>
      <c r="K289" s="141">
        <f t="shared" si="250"/>
        <v>161.02627987473545</v>
      </c>
      <c r="L289" s="142">
        <f t="shared" si="251"/>
        <v>231.94527356290715</v>
      </c>
      <c r="M289" s="142">
        <f t="shared" si="252"/>
        <v>138.70751908034916</v>
      </c>
      <c r="N289" s="142">
        <f t="shared" si="253"/>
        <v>116.27606530611774</v>
      </c>
      <c r="O289" s="143">
        <f t="shared" si="225"/>
        <v>0</v>
      </c>
      <c r="P289" s="143">
        <f t="shared" si="226"/>
        <v>0</v>
      </c>
      <c r="Q289" s="143">
        <f t="shared" si="227"/>
        <v>0</v>
      </c>
      <c r="R289" s="143">
        <f t="shared" si="228"/>
        <v>0</v>
      </c>
      <c r="S289" s="143">
        <v>0</v>
      </c>
      <c r="T289" s="143">
        <v>0</v>
      </c>
      <c r="U289" s="143">
        <v>0</v>
      </c>
      <c r="V289" s="144">
        <f t="shared" si="229"/>
        <v>0</v>
      </c>
      <c r="W289" s="144">
        <f t="shared" si="230"/>
        <v>0</v>
      </c>
      <c r="X289" s="144">
        <f t="shared" si="231"/>
        <v>0</v>
      </c>
      <c r="Y289" s="145"/>
      <c r="Z289" s="139">
        <f t="shared" si="255"/>
        <v>0</v>
      </c>
      <c r="AA289" s="143"/>
      <c r="AB289" s="146">
        <f t="shared" si="232"/>
        <v>9627095.9849410318</v>
      </c>
      <c r="AC289" s="143">
        <v>15</v>
      </c>
      <c r="AD289" s="147">
        <f t="shared" si="254"/>
        <v>845972.04065796093</v>
      </c>
      <c r="AE289" s="143">
        <f t="shared" si="233"/>
        <v>12689580.609869413</v>
      </c>
      <c r="AF289" s="139">
        <f t="shared" si="234"/>
        <v>22316676.594810445</v>
      </c>
      <c r="AG289" s="143"/>
      <c r="AH289" s="148">
        <f t="shared" si="235"/>
        <v>13.477934378917446</v>
      </c>
      <c r="AI289" s="143">
        <f t="shared" si="236"/>
        <v>3927169.8142309911</v>
      </c>
      <c r="AJ289" s="149">
        <f t="shared" si="237"/>
        <v>120.60904549463476</v>
      </c>
      <c r="AK289" s="143">
        <f t="shared" si="238"/>
        <v>0</v>
      </c>
      <c r="AL289" s="139">
        <f t="shared" si="239"/>
        <v>3927169.8142309911</v>
      </c>
      <c r="AM289" s="143"/>
      <c r="AN289" s="150">
        <v>0.69936344646474924</v>
      </c>
      <c r="AO289" s="143">
        <f t="shared" si="240"/>
        <v>18353986.873118751</v>
      </c>
      <c r="AP289" s="151"/>
      <c r="AQ289" s="139">
        <f t="shared" si="241"/>
        <v>18353986.873118751</v>
      </c>
      <c r="AS289" s="152">
        <v>10855800.000000002</v>
      </c>
      <c r="AT289" s="152">
        <v>13484872.997781979</v>
      </c>
      <c r="AU289" s="152">
        <v>13724274.274760103</v>
      </c>
      <c r="AV289" s="153">
        <f t="shared" si="242"/>
        <v>1.775332085200218E-2</v>
      </c>
      <c r="AW289" s="153">
        <f t="shared" si="243"/>
        <v>0.17949232431860856</v>
      </c>
      <c r="AX289" s="153">
        <f t="shared" si="244"/>
        <v>4.1269111686415335E-3</v>
      </c>
      <c r="AY289" s="153">
        <f t="shared" si="245"/>
        <v>2.2088497119656584E-4</v>
      </c>
      <c r="AZ289" s="154">
        <f t="shared" si="246"/>
        <v>9.1157265461617104E-7</v>
      </c>
      <c r="BA289" s="153">
        <f t="shared" si="247"/>
        <v>2.4007597649575063E-4</v>
      </c>
      <c r="BB289" s="155">
        <f t="shared" si="248"/>
        <v>12394508.385002576</v>
      </c>
      <c r="BC289" s="156">
        <f t="shared" si="249"/>
        <v>23250308.385002576</v>
      </c>
      <c r="BD289" s="102"/>
      <c r="BE289" s="76"/>
      <c r="BF289" s="102"/>
      <c r="BG289" s="102"/>
      <c r="BH289" s="102"/>
      <c r="BI289" s="102"/>
      <c r="BJ289" s="102"/>
    </row>
    <row r="290" spans="3:62" s="122" customFormat="1" ht="15" thickBot="1">
      <c r="C290" s="120"/>
      <c r="D290" s="157"/>
      <c r="E290" s="158" t="s">
        <v>555</v>
      </c>
      <c r="F290" s="159"/>
      <c r="G290" s="160"/>
      <c r="H290" s="160"/>
      <c r="I290" s="161">
        <f>SUM(I9:I289)</f>
        <v>11180538.450733373</v>
      </c>
      <c r="J290" s="162"/>
      <c r="K290" s="163"/>
      <c r="L290" s="163"/>
      <c r="M290" s="163"/>
      <c r="N290" s="163"/>
      <c r="O290" s="161">
        <f>SUM(O9:O289)</f>
        <v>21604326164.616394</v>
      </c>
      <c r="P290" s="161">
        <f>SUM(P9:P289)</f>
        <v>31119276594.431438</v>
      </c>
      <c r="Q290" s="161">
        <f>SUM(Q9:Q289)</f>
        <v>18609897005.804115</v>
      </c>
      <c r="R290" s="161">
        <f>SUM(R9:R289)</f>
        <v>15600348228.660416</v>
      </c>
      <c r="S290" s="161"/>
      <c r="T290" s="161"/>
      <c r="U290" s="161"/>
      <c r="V290" s="161">
        <f>SUM(V9:V289)/2</f>
        <v>8634672243.1907234</v>
      </c>
      <c r="W290" s="161">
        <f>SUM(W9:W289)/2</f>
        <v>5163692049.1078939</v>
      </c>
      <c r="X290" s="161">
        <f>SUM(X9:X289)/2</f>
        <v>25725656.4589656</v>
      </c>
      <c r="Y290" s="164"/>
      <c r="Z290" s="161">
        <f>SUM(Z9:Z289)</f>
        <v>86933847993.51236</v>
      </c>
      <c r="AA290" s="162"/>
      <c r="AB290" s="161"/>
      <c r="AC290" s="161"/>
      <c r="AD290" s="161"/>
      <c r="AE290" s="161"/>
      <c r="AF290" s="161">
        <f>SUM(AF9:AF289)</f>
        <v>11336566766.062645</v>
      </c>
      <c r="AG290" s="162"/>
      <c r="AH290" s="165"/>
      <c r="AI290" s="161"/>
      <c r="AJ290" s="165"/>
      <c r="AK290" s="161"/>
      <c r="AL290" s="161">
        <f>SUM(AL9:AL289)</f>
        <v>31282183954.100193</v>
      </c>
      <c r="AM290" s="162"/>
      <c r="AN290" s="165"/>
      <c r="AO290" s="161">
        <f t="shared" ref="AO290:BC290" si="256">SUM(AO9:AO289)</f>
        <v>14832542010.353149</v>
      </c>
      <c r="AP290" s="162"/>
      <c r="AQ290" s="161">
        <f t="shared" si="256"/>
        <v>101766390003.86557</v>
      </c>
      <c r="AS290" s="161">
        <f t="shared" si="256"/>
        <v>50138948700</v>
      </c>
      <c r="AT290" s="161">
        <f t="shared" si="256"/>
        <v>62133128389.920433</v>
      </c>
      <c r="AU290" s="161">
        <f t="shared" si="256"/>
        <v>62133128389.920433</v>
      </c>
      <c r="AV290" s="161"/>
      <c r="AW290" s="166">
        <f t="shared" si="256"/>
        <v>43.493139780300275</v>
      </c>
      <c r="AX290" s="166">
        <f t="shared" si="256"/>
        <v>0.99999999999999978</v>
      </c>
      <c r="AY290" s="161"/>
      <c r="AZ290" s="167">
        <f t="shared" si="256"/>
        <v>3.7970173772564285E-3</v>
      </c>
      <c r="BA290" s="166">
        <f t="shared" si="256"/>
        <v>1.0000000000000002</v>
      </c>
      <c r="BB290" s="161">
        <f t="shared" si="256"/>
        <v>51627441303.865578</v>
      </c>
      <c r="BC290" s="168">
        <f t="shared" si="256"/>
        <v>101766390003.8656</v>
      </c>
      <c r="BD290" s="102"/>
      <c r="BE290" s="102"/>
      <c r="BF290" s="102"/>
      <c r="BG290" s="102"/>
      <c r="BH290" s="102"/>
      <c r="BI290" s="102"/>
      <c r="BJ290" s="102"/>
    </row>
    <row r="291" spans="3:62" s="9" customFormat="1" ht="15" thickTop="1"/>
    <row r="292" spans="3:62" s="9" customFormat="1">
      <c r="E292" s="169" t="s">
        <v>661</v>
      </c>
      <c r="F292" s="169"/>
      <c r="G292" s="169"/>
      <c r="H292" s="169"/>
      <c r="I292" s="169">
        <f>'[1]2026-27 Calculations'!$I$272+'[1]2026-27 Calculations'!$I$273</f>
        <v>11180538.450733371</v>
      </c>
      <c r="J292" s="169"/>
      <c r="K292" s="169"/>
      <c r="L292" s="169"/>
      <c r="M292" s="169"/>
      <c r="N292" s="169"/>
      <c r="O292" s="169">
        <f>'[1]2026-27 Calculations'!$N$270</f>
        <v>21604326164.616394</v>
      </c>
      <c r="P292" s="169">
        <f>'[1]2026-27 Calculations'!$K$270</f>
        <v>31119276594.431438</v>
      </c>
      <c r="Q292" s="169">
        <f>'[1]2026-27 Calculations'!$L$270</f>
        <v>18609897005.804115</v>
      </c>
      <c r="R292" s="169">
        <f>'[1]2026-27 Calculations'!$M$270</f>
        <v>15600348228.660416</v>
      </c>
      <c r="S292" s="169"/>
      <c r="T292" s="169"/>
      <c r="U292" s="169"/>
      <c r="V292" s="169">
        <f>'[1]2026-27 Calculations'!U270*-1</f>
        <v>8634672243.1907234</v>
      </c>
      <c r="W292" s="169">
        <f>'[1]2026-27 Calculations'!V270*-1</f>
        <v>5163692049.1078939</v>
      </c>
      <c r="X292" s="169">
        <f>'[1]2026-27 Calculations'!W270*-1</f>
        <v>25725656.4589656</v>
      </c>
      <c r="Y292" s="169"/>
      <c r="Z292" s="169">
        <f>'[1]2026-27 Calculations'!$AD$270</f>
        <v>86933847993.512344</v>
      </c>
      <c r="AA292" s="169"/>
      <c r="AB292" s="169"/>
      <c r="AC292" s="169"/>
      <c r="AD292" s="169"/>
      <c r="AE292" s="169"/>
      <c r="AF292" s="169">
        <f>SUM('[1]2026-27 Calculations'!$AI$5:$AI$269)</f>
        <v>11336566766.062645</v>
      </c>
      <c r="AG292" s="169"/>
      <c r="AH292" s="169"/>
      <c r="AI292" s="169"/>
      <c r="AJ292" s="169"/>
      <c r="AK292" s="169"/>
      <c r="AL292" s="169">
        <f>SUM('[1]2026-27 Calculations'!$AM$5:$AM$269)</f>
        <v>31282183954.100193</v>
      </c>
      <c r="AM292" s="169"/>
      <c r="AN292" s="169"/>
      <c r="AO292" s="169">
        <f>'[1]2026-27 Calculations'!$AQ$270+'[1]2026-27 Calculations'!$AR$270</f>
        <v>14832542010.353142</v>
      </c>
      <c r="AP292" s="169"/>
      <c r="AQ292" s="169">
        <f>'[1]2026-27 Calculations'!$AT$270</f>
        <v>101766390003.86555</v>
      </c>
    </row>
    <row r="293" spans="3:62" s="170" customFormat="1" ht="18.45" customHeight="1">
      <c r="E293" s="171" t="s">
        <v>649</v>
      </c>
      <c r="F293" s="171"/>
      <c r="G293" s="171"/>
      <c r="H293" s="171"/>
      <c r="I293" s="171">
        <f>I290-I292</f>
        <v>0</v>
      </c>
      <c r="J293" s="171"/>
      <c r="K293" s="171"/>
      <c r="L293" s="171"/>
      <c r="M293" s="171"/>
      <c r="N293" s="171"/>
      <c r="O293" s="171">
        <f>O290-O292</f>
        <v>0</v>
      </c>
      <c r="P293" s="171">
        <f>P290-P292</f>
        <v>0</v>
      </c>
      <c r="Q293" s="171">
        <f>Q290-Q292</f>
        <v>0</v>
      </c>
      <c r="R293" s="171">
        <f>R290-R292</f>
        <v>0</v>
      </c>
      <c r="S293" s="171"/>
      <c r="T293" s="171"/>
      <c r="U293" s="171"/>
      <c r="V293" s="171">
        <f>V290-V292</f>
        <v>0</v>
      </c>
      <c r="W293" s="171">
        <f>W290-W292</f>
        <v>0</v>
      </c>
      <c r="X293" s="171">
        <f>X290-X292</f>
        <v>0</v>
      </c>
      <c r="Y293" s="171"/>
      <c r="Z293" s="171">
        <f>Z290-Z292</f>
        <v>0</v>
      </c>
      <c r="AA293" s="171"/>
      <c r="AB293" s="171"/>
      <c r="AC293" s="171"/>
      <c r="AD293" s="171"/>
      <c r="AE293" s="171"/>
      <c r="AF293" s="171">
        <f>AF290-AF292</f>
        <v>0</v>
      </c>
      <c r="AG293" s="171"/>
      <c r="AH293" s="171"/>
      <c r="AI293" s="171"/>
      <c r="AJ293" s="171"/>
      <c r="AK293" s="171"/>
      <c r="AL293" s="171">
        <f>AL290-AL292</f>
        <v>0</v>
      </c>
      <c r="AM293" s="171"/>
      <c r="AN293" s="171"/>
      <c r="AO293" s="171">
        <f>AO290-AO292</f>
        <v>0</v>
      </c>
      <c r="AP293" s="171"/>
      <c r="AQ293" s="171">
        <f>AQ290-AQ292</f>
        <v>0</v>
      </c>
      <c r="AR293" s="172"/>
    </row>
  </sheetData>
  <sheetProtection password="CC29" sheet="1"/>
  <mergeCells count="6">
    <mergeCell ref="AS2:BB2"/>
    <mergeCell ref="D2:I2"/>
    <mergeCell ref="K2:Z2"/>
    <mergeCell ref="AB2:AF2"/>
    <mergeCell ref="AH2:AL2"/>
    <mergeCell ref="AN2:AO2"/>
  </mergeCells>
  <conditionalFormatting sqref="AV1:AV1048576">
    <cfRule type="top10" dxfId="0" priority="1" bottom="1" rank="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23B0-804B-4E9E-A08C-B108FE6D07CC}">
  <sheetPr>
    <pageSetUpPr autoPageBreaks="0"/>
  </sheetPr>
  <dimension ref="A1:AG322"/>
  <sheetViews>
    <sheetView zoomScale="68" zoomScaleNormal="68" zoomScaleSheetLayoutView="100" workbookViewId="0">
      <pane xSplit="6" ySplit="5" topLeftCell="G6" activePane="bottomRight" state="frozen"/>
      <selection pane="topRight" activeCell="G1" sqref="G1"/>
      <selection pane="bottomLeft" activeCell="A6" sqref="A6"/>
      <selection pane="bottomRight" activeCell="M22" sqref="M22"/>
    </sheetView>
  </sheetViews>
  <sheetFormatPr defaultColWidth="16.44140625" defaultRowHeight="14.4"/>
  <cols>
    <col min="1" max="3" width="2.21875" style="9" customWidth="1"/>
    <col min="4" max="4" width="9.21875" style="9" customWidth="1"/>
    <col min="5" max="5" width="35.44140625" style="9" customWidth="1"/>
    <col min="6" max="6" width="12.21875" style="9" customWidth="1"/>
    <col min="7" max="8" width="2.21875" style="9" customWidth="1"/>
    <col min="9" max="15" width="16.44140625" style="9" customWidth="1"/>
    <col min="16" max="16" width="9.21875" style="9" customWidth="1"/>
    <col min="17" max="17" width="29.5546875" style="9" customWidth="1"/>
    <col min="18" max="24" width="16.44140625" style="9" customWidth="1"/>
    <col min="25" max="25" width="2.5546875" style="9" customWidth="1"/>
    <col min="26" max="26" width="29.5546875" style="9" customWidth="1"/>
    <col min="27" max="33" width="16.44140625" style="9" customWidth="1"/>
    <col min="34" max="246" width="9.21875" style="9" customWidth="1"/>
    <col min="247" max="249" width="2.21875" style="9" customWidth="1"/>
    <col min="250" max="250" width="9.21875" style="9" customWidth="1"/>
    <col min="251" max="251" width="35.44140625" style="9" customWidth="1"/>
    <col min="252" max="252" width="12.21875" style="9" customWidth="1"/>
    <col min="253" max="254" width="2.21875" style="9" customWidth="1"/>
    <col min="255" max="16384" width="16.44140625" style="9"/>
  </cols>
  <sheetData>
    <row r="1" spans="1:33">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row>
    <row r="2" spans="1:33" ht="28.2">
      <c r="D2" s="361" t="s">
        <v>508</v>
      </c>
      <c r="E2" s="362"/>
      <c r="F2" s="363"/>
      <c r="G2" s="223"/>
      <c r="H2" s="223"/>
      <c r="I2" s="367" t="s">
        <v>652</v>
      </c>
      <c r="J2" s="358"/>
      <c r="K2" s="358"/>
      <c r="L2" s="358"/>
      <c r="M2" s="358"/>
      <c r="N2" s="358"/>
      <c r="O2" s="368"/>
      <c r="P2" s="224"/>
      <c r="Q2" s="367" t="s">
        <v>655</v>
      </c>
      <c r="R2" s="358"/>
      <c r="S2" s="358"/>
      <c r="T2" s="358"/>
      <c r="U2" s="358"/>
      <c r="V2" s="358"/>
      <c r="W2" s="358"/>
      <c r="X2" s="368"/>
      <c r="Y2" s="224"/>
      <c r="Z2" s="367" t="s">
        <v>657</v>
      </c>
      <c r="AA2" s="358"/>
      <c r="AB2" s="358"/>
      <c r="AC2" s="358"/>
      <c r="AD2" s="358"/>
      <c r="AE2" s="358"/>
      <c r="AF2" s="358"/>
      <c r="AG2" s="368"/>
    </row>
    <row r="3" spans="1:33">
      <c r="D3" s="364"/>
      <c r="E3" s="365"/>
      <c r="F3" s="366"/>
      <c r="G3" s="225"/>
      <c r="H3" s="225"/>
      <c r="I3" s="369" t="s">
        <v>6</v>
      </c>
      <c r="J3" s="370"/>
      <c r="K3" s="371"/>
      <c r="L3" s="369" t="s">
        <v>509</v>
      </c>
      <c r="M3" s="370"/>
      <c r="N3" s="370"/>
      <c r="O3" s="219"/>
      <c r="P3" s="225"/>
      <c r="Q3" s="220"/>
      <c r="R3" s="370" t="s">
        <v>6</v>
      </c>
      <c r="S3" s="370"/>
      <c r="T3" s="371"/>
      <c r="U3" s="370" t="s">
        <v>509</v>
      </c>
      <c r="V3" s="370"/>
      <c r="W3" s="370"/>
      <c r="X3" s="219"/>
      <c r="Y3" s="225"/>
      <c r="Z3" s="221"/>
      <c r="AA3" s="370" t="s">
        <v>6</v>
      </c>
      <c r="AB3" s="370"/>
      <c r="AC3" s="371"/>
      <c r="AD3" s="369" t="s">
        <v>509</v>
      </c>
      <c r="AE3" s="370"/>
      <c r="AF3" s="370"/>
      <c r="AG3" s="219"/>
    </row>
    <row r="4" spans="1:33" ht="149.25" customHeight="1">
      <c r="D4" s="333" t="s">
        <v>13</v>
      </c>
      <c r="E4" s="334" t="s">
        <v>510</v>
      </c>
      <c r="F4" s="335" t="s">
        <v>15</v>
      </c>
      <c r="G4" s="226"/>
      <c r="H4" s="226"/>
      <c r="I4" s="227" t="s">
        <v>16</v>
      </c>
      <c r="J4" s="228" t="s">
        <v>625</v>
      </c>
      <c r="K4" s="229" t="s">
        <v>17</v>
      </c>
      <c r="L4" s="230" t="s">
        <v>511</v>
      </c>
      <c r="M4" s="231" t="s">
        <v>512</v>
      </c>
      <c r="N4" s="231" t="s">
        <v>513</v>
      </c>
      <c r="O4" s="232" t="s">
        <v>514</v>
      </c>
      <c r="P4" s="233"/>
      <c r="Q4" s="327" t="s">
        <v>515</v>
      </c>
      <c r="R4" s="328" t="s">
        <v>16</v>
      </c>
      <c r="S4" s="328" t="s">
        <v>625</v>
      </c>
      <c r="T4" s="329" t="s">
        <v>17</v>
      </c>
      <c r="U4" s="331" t="s">
        <v>511</v>
      </c>
      <c r="V4" s="331" t="s">
        <v>512</v>
      </c>
      <c r="W4" s="331" t="s">
        <v>513</v>
      </c>
      <c r="X4" s="332" t="s">
        <v>514</v>
      </c>
      <c r="Y4" s="233"/>
      <c r="Z4" s="327" t="s">
        <v>515</v>
      </c>
      <c r="AA4" s="328" t="s">
        <v>16</v>
      </c>
      <c r="AB4" s="328" t="s">
        <v>625</v>
      </c>
      <c r="AC4" s="329" t="s">
        <v>17</v>
      </c>
      <c r="AD4" s="330" t="s">
        <v>511</v>
      </c>
      <c r="AE4" s="331" t="s">
        <v>512</v>
      </c>
      <c r="AF4" s="331" t="s">
        <v>513</v>
      </c>
      <c r="AG4" s="332" t="s">
        <v>514</v>
      </c>
    </row>
    <row r="5" spans="1:33" ht="127.5" customHeight="1">
      <c r="D5" s="336"/>
      <c r="E5" s="337"/>
      <c r="F5" s="338" t="s">
        <v>545</v>
      </c>
      <c r="G5" s="236"/>
      <c r="H5" s="236"/>
      <c r="I5" s="339" t="s">
        <v>614</v>
      </c>
      <c r="J5" s="340" t="s">
        <v>627</v>
      </c>
      <c r="K5" s="341" t="s">
        <v>624</v>
      </c>
      <c r="L5" s="342"/>
      <c r="M5" s="343"/>
      <c r="N5" s="343"/>
      <c r="O5" s="341" t="s">
        <v>554</v>
      </c>
      <c r="P5" s="239"/>
      <c r="Q5" s="344" t="s">
        <v>530</v>
      </c>
      <c r="R5" s="340" t="s">
        <v>529</v>
      </c>
      <c r="S5" s="340" t="s">
        <v>626</v>
      </c>
      <c r="T5" s="341" t="str">
        <f>K5</f>
        <v>Based on income data from the 2011 Census and HH numbers from the 2016 Community Survey</v>
      </c>
      <c r="U5" s="343"/>
      <c r="V5" s="343"/>
      <c r="W5" s="343"/>
      <c r="X5" s="345" t="s">
        <v>554</v>
      </c>
      <c r="Y5" s="239"/>
      <c r="Z5" s="346" t="s">
        <v>530</v>
      </c>
      <c r="AA5" s="340" t="s">
        <v>531</v>
      </c>
      <c r="AB5" s="340" t="s">
        <v>626</v>
      </c>
      <c r="AC5" s="341" t="s">
        <v>616</v>
      </c>
      <c r="AD5" s="347"/>
      <c r="AE5" s="348"/>
      <c r="AF5" s="348"/>
      <c r="AG5" s="345" t="s">
        <v>554</v>
      </c>
    </row>
    <row r="6" spans="1:33">
      <c r="D6" s="234"/>
      <c r="E6" s="235"/>
      <c r="F6" s="242"/>
      <c r="G6" s="236"/>
      <c r="H6" s="236"/>
      <c r="I6" s="243"/>
      <c r="J6" s="244"/>
      <c r="K6" s="238"/>
      <c r="L6" s="237"/>
      <c r="M6" s="238"/>
      <c r="N6" s="238"/>
      <c r="O6" s="6"/>
      <c r="P6" s="239"/>
      <c r="Q6" s="245"/>
      <c r="R6" s="244"/>
      <c r="S6" s="244"/>
      <c r="T6" s="238"/>
      <c r="U6" s="237"/>
      <c r="V6" s="238"/>
      <c r="W6" s="238"/>
      <c r="X6" s="246"/>
      <c r="Y6" s="239"/>
      <c r="Z6" s="240"/>
      <c r="AA6" s="244"/>
      <c r="AB6" s="244"/>
      <c r="AC6" s="238"/>
      <c r="AD6" s="237"/>
      <c r="AE6" s="238"/>
      <c r="AF6" s="238"/>
      <c r="AG6" s="246"/>
    </row>
    <row r="7" spans="1:33">
      <c r="D7" s="48" t="s">
        <v>53</v>
      </c>
      <c r="E7" s="247"/>
      <c r="F7" s="248"/>
      <c r="G7" s="236"/>
      <c r="H7" s="236"/>
      <c r="I7" s="249"/>
      <c r="J7" s="250"/>
      <c r="K7" s="236"/>
      <c r="L7" s="241"/>
      <c r="M7" s="236"/>
      <c r="N7" s="236"/>
      <c r="O7" s="251"/>
      <c r="P7" s="239"/>
      <c r="Q7" s="245"/>
      <c r="R7" s="252"/>
      <c r="S7" s="252"/>
      <c r="T7" s="236"/>
      <c r="U7" s="241"/>
      <c r="V7" s="236"/>
      <c r="W7" s="236"/>
      <c r="X7" s="253"/>
      <c r="Y7" s="239"/>
      <c r="Z7" s="35"/>
      <c r="AA7" s="252"/>
      <c r="AB7" s="252"/>
      <c r="AC7" s="236"/>
      <c r="AD7" s="241"/>
      <c r="AE7" s="236"/>
      <c r="AF7" s="236"/>
      <c r="AG7" s="254"/>
    </row>
    <row r="8" spans="1:33">
      <c r="D8" s="255"/>
      <c r="E8" s="247"/>
      <c r="F8" s="248"/>
      <c r="G8" s="236"/>
      <c r="H8" s="236"/>
      <c r="I8" s="249"/>
      <c r="J8" s="252"/>
      <c r="K8" s="236"/>
      <c r="L8" s="241"/>
      <c r="M8" s="236"/>
      <c r="N8" s="236"/>
      <c r="O8" s="251"/>
      <c r="P8" s="239"/>
      <c r="Q8" s="245"/>
      <c r="R8" s="252"/>
      <c r="S8" s="252"/>
      <c r="T8" s="236"/>
      <c r="U8" s="241"/>
      <c r="V8" s="236"/>
      <c r="W8" s="236"/>
      <c r="X8" s="254"/>
      <c r="Y8" s="239"/>
      <c r="Z8" s="35"/>
      <c r="AA8" s="252"/>
      <c r="AB8" s="252"/>
      <c r="AC8" s="236"/>
      <c r="AD8" s="241"/>
      <c r="AE8" s="236"/>
      <c r="AF8" s="236"/>
      <c r="AG8" s="254"/>
    </row>
    <row r="9" spans="1:33" s="10" customFormat="1">
      <c r="D9" s="256" t="s">
        <v>54</v>
      </c>
      <c r="E9" s="51" t="s">
        <v>55</v>
      </c>
      <c r="F9" s="257" t="s">
        <v>56</v>
      </c>
      <c r="G9" s="226"/>
      <c r="H9" s="226"/>
      <c r="I9" s="258">
        <v>270390.17140769679</v>
      </c>
      <c r="J9" s="259">
        <v>0.60931262124597252</v>
      </c>
      <c r="K9" s="226">
        <v>164752.14409957154</v>
      </c>
      <c r="L9" s="260">
        <f>VLOOKUP(D9,'[1]2026-27 Calculations'!$B$5:$AU$292,29,FALSE)</f>
        <v>1281023978.8422651</v>
      </c>
      <c r="M9" s="261">
        <f>VLOOKUP(D9,'[1]2026-27 Calculations'!$B$5:$AU$292,42,FALSE)</f>
        <v>14653961.405354152</v>
      </c>
      <c r="N9" s="261">
        <f>VLOOKUP(D9,'[1]2026-27 Calculations'!$B$5:$AU$292,43,FALSE)</f>
        <v>67662942.387243181</v>
      </c>
      <c r="O9" s="262">
        <f>VLOOKUP(D9,'[1]2026-27 Calculations'!$B$5:$AU$292,46,FALSE)</f>
        <v>1363341000</v>
      </c>
      <c r="P9" s="233"/>
      <c r="Q9" s="263">
        <f t="shared" ref="Q9:Q47" si="0">(R9-I9)/I9</f>
        <v>0</v>
      </c>
      <c r="R9" s="264">
        <v>270390.17140769679</v>
      </c>
      <c r="S9" s="265">
        <v>0.60931262124597252</v>
      </c>
      <c r="T9" s="226">
        <v>164752.14409957154</v>
      </c>
      <c r="U9" s="260">
        <f>VLOOKUP(D9,'[1]2027-28 Calculations'!$B$4:$AU$291,29,FALSE)</f>
        <v>1355520334.9751582</v>
      </c>
      <c r="V9" s="261">
        <f>VLOOKUP(D9,'[1]2027-28 Calculations'!$B$4:$AU$291,42,FALSE)</f>
        <v>13421783.242100293</v>
      </c>
      <c r="W9" s="261">
        <f>VLOOKUP(D9,'[1]2027-28 Calculations'!$B$4:$AU$291,43,FALSE)</f>
        <v>63127778.436494239</v>
      </c>
      <c r="X9" s="266">
        <f>VLOOKUP(D9,'[1]2027-28 Calculations'!$B$4:$AU$291,46,FALSE)</f>
        <v>1432070000</v>
      </c>
      <c r="Y9" s="233"/>
      <c r="Z9" s="267">
        <f>(AA9-R9)/R9</f>
        <v>0</v>
      </c>
      <c r="AA9" s="268">
        <v>270390.17140769679</v>
      </c>
      <c r="AB9" s="259">
        <v>0.60931262124597252</v>
      </c>
      <c r="AC9" s="268">
        <v>164752.14409957154</v>
      </c>
      <c r="AD9" s="269">
        <f>VLOOKUP(D9,'[1]2028-29 Calculations '!$B$4:$AU$291,29,FALSE)</f>
        <v>1374559042.0372543</v>
      </c>
      <c r="AE9" s="268">
        <f>VLOOKUP(D9,'[1]2028-29 Calculations '!$B$4:$AU$291,42,FALSE)</f>
        <v>15655663.443619566</v>
      </c>
      <c r="AF9" s="268">
        <f>VLOOKUP(D9,'[1]2028-29 Calculations '!$B$4:$AU$291,43,FALSE)</f>
        <v>72265498.628644764</v>
      </c>
      <c r="AG9" s="270">
        <f>VLOOKUP(D9,'[1]2028-29 Calculations '!$B$4:$AU$291,46,FALSE)</f>
        <v>1462480000</v>
      </c>
    </row>
    <row r="10" spans="1:33" s="10" customFormat="1" ht="14.25" customHeight="1">
      <c r="D10" s="48" t="s">
        <v>57</v>
      </c>
      <c r="E10" s="51" t="s">
        <v>58</v>
      </c>
      <c r="F10" s="257" t="s">
        <v>56</v>
      </c>
      <c r="G10" s="226"/>
      <c r="H10" s="226"/>
      <c r="I10" s="269">
        <v>406719.64795965352</v>
      </c>
      <c r="J10" s="54">
        <v>0.55036859075317879</v>
      </c>
      <c r="K10" s="226">
        <v>223845.71947918349</v>
      </c>
      <c r="L10" s="271">
        <f>VLOOKUP(D10,'[1]2026-27 Calculations'!$B$5:$AU$292,29,FALSE)</f>
        <v>1740503808.1976554</v>
      </c>
      <c r="M10" s="226">
        <f>VLOOKUP(D10,'[1]2026-27 Calculations'!$B$5:$AU$292,42,FALSE)</f>
        <v>0</v>
      </c>
      <c r="N10" s="226">
        <f>VLOOKUP(D10,'[1]2026-27 Calculations'!$B$5:$AU$292,43,FALSE)</f>
        <v>0</v>
      </c>
      <c r="O10" s="272">
        <f>VLOOKUP(D10,'[1]2026-27 Calculations'!$B$5:$AU$292,46,FALSE)</f>
        <v>1740504000</v>
      </c>
      <c r="P10" s="233"/>
      <c r="Q10" s="263">
        <f t="shared" si="0"/>
        <v>0</v>
      </c>
      <c r="R10" s="264">
        <v>406719.64795965352</v>
      </c>
      <c r="S10" s="265">
        <v>0.55036859075317879</v>
      </c>
      <c r="T10" s="226">
        <v>223845.71947918349</v>
      </c>
      <c r="U10" s="271">
        <f>VLOOKUP(D10,'[1]2027-28 Calculations'!$B$4:$AU$291,29,FALSE)</f>
        <v>1841720642.2988658</v>
      </c>
      <c r="V10" s="226">
        <f>VLOOKUP(D10,'[1]2027-28 Calculations'!$B$4:$AU$291,42,FALSE)</f>
        <v>0</v>
      </c>
      <c r="W10" s="226">
        <f>VLOOKUP(D10,'[1]2027-28 Calculations'!$B$4:$AU$291,43,FALSE)</f>
        <v>0</v>
      </c>
      <c r="X10" s="266">
        <f>VLOOKUP(D10,'[1]2027-28 Calculations'!$B$4:$AU$291,46,FALSE)</f>
        <v>1841721000</v>
      </c>
      <c r="Y10" s="233"/>
      <c r="Z10" s="267">
        <f t="shared" ref="Z10:Z47" si="1">(AA10-R10)/R10</f>
        <v>0</v>
      </c>
      <c r="AA10" s="268">
        <v>406719.64795965352</v>
      </c>
      <c r="AB10" s="54">
        <v>0.55036859075317879</v>
      </c>
      <c r="AC10" s="226">
        <v>223845.71947918349</v>
      </c>
      <c r="AD10" s="271">
        <f>VLOOKUP(D10,'[1]2028-29 Calculations '!$B$4:$AU$291,29,FALSE)</f>
        <v>1867588184.7430632</v>
      </c>
      <c r="AE10" s="226">
        <f>VLOOKUP(D10,'[1]2028-29 Calculations '!$B$4:$AU$291,42,FALSE)</f>
        <v>0</v>
      </c>
      <c r="AF10" s="226">
        <f>VLOOKUP(D10,'[1]2028-29 Calculations '!$B$4:$AU$291,43,FALSE)</f>
        <v>0</v>
      </c>
      <c r="AG10" s="266">
        <f>VLOOKUP(D10,'[1]2028-29 Calculations '!$B$4:$AU$291,46,FALSE)</f>
        <v>1867588000</v>
      </c>
    </row>
    <row r="11" spans="1:33">
      <c r="A11" s="273"/>
      <c r="B11" s="273"/>
      <c r="C11" s="273"/>
      <c r="D11" s="79" t="s">
        <v>59</v>
      </c>
      <c r="E11" s="80" t="s">
        <v>532</v>
      </c>
      <c r="F11" s="274" t="s">
        <v>60</v>
      </c>
      <c r="G11" s="275"/>
      <c r="H11" s="275"/>
      <c r="I11" s="276">
        <v>21454.650966708374</v>
      </c>
      <c r="J11" s="82">
        <v>0.60014500638487955</v>
      </c>
      <c r="K11" s="277">
        <v>12875.90164140056</v>
      </c>
      <c r="L11" s="278">
        <f>VLOOKUP(D11,'[1]2026-27 Calculations'!$B$5:$AU$292,29,FALSE)</f>
        <v>100116079.47196053</v>
      </c>
      <c r="M11" s="277">
        <f>VLOOKUP(D11,'[1]2026-27 Calculations'!$B$5:$AU$292,42,FALSE)</f>
        <v>11913660.860288471</v>
      </c>
      <c r="N11" s="277">
        <f>VLOOKUP(D11,'[1]2026-27 Calculations'!$B$5:$AU$292,43,FALSE)</f>
        <v>12359899.234481078</v>
      </c>
      <c r="O11" s="279">
        <f>VLOOKUP(D11,'[1]2026-27 Calculations'!$B$5:$AU$292,46,FALSE)</f>
        <v>124390000</v>
      </c>
      <c r="P11" s="280"/>
      <c r="Q11" s="281">
        <f t="shared" si="0"/>
        <v>0</v>
      </c>
      <c r="R11" s="282">
        <v>21454.650966708374</v>
      </c>
      <c r="S11" s="283">
        <v>0.60014500638487955</v>
      </c>
      <c r="T11" s="277">
        <v>12875.90164140056</v>
      </c>
      <c r="U11" s="278">
        <f>VLOOKUP(D11,'[1]2027-28 Calculations'!$B$4:$AU$291,29,FALSE)</f>
        <v>105938205.54778363</v>
      </c>
      <c r="V11" s="277">
        <f>VLOOKUP(D11,'[1]2027-28 Calculations'!$B$4:$AU$291,42,FALSE)</f>
        <v>11252891.474788534</v>
      </c>
      <c r="W11" s="277">
        <f>VLOOKUP(D11,'[1]2027-28 Calculations'!$B$4:$AU$291,43,FALSE)</f>
        <v>11393310.662426837</v>
      </c>
      <c r="X11" s="284">
        <f>VLOOKUP(D11,'[1]2027-28 Calculations'!$B$4:$AU$291,46,FALSE)</f>
        <v>128584000</v>
      </c>
      <c r="Y11" s="280"/>
      <c r="Z11" s="285">
        <f t="shared" si="1"/>
        <v>0</v>
      </c>
      <c r="AA11" s="282">
        <v>21454.650966708374</v>
      </c>
      <c r="AB11" s="82">
        <v>0.60014500638487955</v>
      </c>
      <c r="AC11" s="277">
        <v>12875.90164140056</v>
      </c>
      <c r="AD11" s="278">
        <f>VLOOKUP(D11,'[1]2028-29 Calculations '!$B$4:$AU$291,29,FALSE)</f>
        <v>107426140.77831289</v>
      </c>
      <c r="AE11" s="277">
        <f>VLOOKUP(D11,'[1]2028-29 Calculations '!$B$4:$AU$291,42,FALSE)</f>
        <v>12721342.430374399</v>
      </c>
      <c r="AF11" s="277">
        <f>VLOOKUP(D11,'[1]2028-29 Calculations '!$B$4:$AU$291,43,FALSE)</f>
        <v>13203357.227348529</v>
      </c>
      <c r="AG11" s="284">
        <f>VLOOKUP(D11,'[1]2028-29 Calculations '!$B$4:$AU$291,46,FALSE)</f>
        <v>133351000</v>
      </c>
    </row>
    <row r="12" spans="1:33">
      <c r="A12" s="273"/>
      <c r="B12" s="273"/>
      <c r="C12" s="273"/>
      <c r="D12" s="79" t="s">
        <v>61</v>
      </c>
      <c r="E12" s="80" t="s">
        <v>62</v>
      </c>
      <c r="F12" s="274" t="s">
        <v>60</v>
      </c>
      <c r="G12" s="275"/>
      <c r="H12" s="275"/>
      <c r="I12" s="276">
        <v>9933.5753596172854</v>
      </c>
      <c r="J12" s="94">
        <v>0.6602733769000485</v>
      </c>
      <c r="K12" s="277">
        <v>6558.8753473856186</v>
      </c>
      <c r="L12" s="278">
        <f>VLOOKUP(D12,'[1]2026-27 Calculations'!$B$5:$AU$292,29,FALSE)</f>
        <v>50998283.756236829</v>
      </c>
      <c r="M12" s="277">
        <f>VLOOKUP(D12,'[1]2026-27 Calculations'!$B$5:$AU$292,42,FALSE)</f>
        <v>11971317.018821059</v>
      </c>
      <c r="N12" s="277">
        <f>VLOOKUP(D12,'[1]2026-27 Calculations'!$B$5:$AU$292,43,FALSE)</f>
        <v>9090631.7888176218</v>
      </c>
      <c r="O12" s="279">
        <f>VLOOKUP(D12,'[1]2026-27 Calculations'!$B$5:$AU$292,46,FALSE)</f>
        <v>72060000</v>
      </c>
      <c r="P12" s="280"/>
      <c r="Q12" s="281">
        <f t="shared" si="0"/>
        <v>0</v>
      </c>
      <c r="R12" s="282">
        <v>9933.5753596172854</v>
      </c>
      <c r="S12" s="283">
        <v>0.6602733769000485</v>
      </c>
      <c r="T12" s="277">
        <v>6558.8753473856186</v>
      </c>
      <c r="U12" s="278">
        <f>VLOOKUP(D12,'[1]2027-28 Calculations'!$B$4:$AU$291,29,FALSE)</f>
        <v>53964025.515656911</v>
      </c>
      <c r="V12" s="277">
        <f>VLOOKUP(D12,'[1]2027-28 Calculations'!$B$4:$AU$291,42,FALSE)</f>
        <v>11599036.961956298</v>
      </c>
      <c r="W12" s="277">
        <f>VLOOKUP(D12,'[1]2027-28 Calculations'!$B$4:$AU$291,43,FALSE)</f>
        <v>8379711.6888130167</v>
      </c>
      <c r="X12" s="284">
        <f>VLOOKUP(D12,'[1]2027-28 Calculations'!$B$4:$AU$291,46,FALSE)</f>
        <v>73943000</v>
      </c>
      <c r="Y12" s="280"/>
      <c r="Z12" s="285">
        <f t="shared" si="1"/>
        <v>0</v>
      </c>
      <c r="AA12" s="282">
        <v>9933.5753596172854</v>
      </c>
      <c r="AB12" s="94">
        <v>0.6602733769000485</v>
      </c>
      <c r="AC12" s="277">
        <v>6558.8753473856186</v>
      </c>
      <c r="AD12" s="278">
        <f>VLOOKUP(D12,'[1]2028-29 Calculations '!$B$4:$AU$291,29,FALSE)</f>
        <v>54721967.132005215</v>
      </c>
      <c r="AE12" s="277">
        <f>VLOOKUP(D12,'[1]2028-29 Calculations '!$B$4:$AU$291,42,FALSE)</f>
        <v>12777174.810424393</v>
      </c>
      <c r="AF12" s="277">
        <f>VLOOKUP(D12,'[1]2028-29 Calculations '!$B$4:$AU$291,43,FALSE)</f>
        <v>9710990.0860036146</v>
      </c>
      <c r="AG12" s="284">
        <f>VLOOKUP(D12,'[1]2028-29 Calculations '!$B$4:$AU$291,46,FALSE)</f>
        <v>77210000</v>
      </c>
    </row>
    <row r="13" spans="1:33">
      <c r="A13" s="273"/>
      <c r="D13" s="79" t="s">
        <v>63</v>
      </c>
      <c r="E13" s="80" t="s">
        <v>64</v>
      </c>
      <c r="F13" s="274" t="s">
        <v>60</v>
      </c>
      <c r="G13" s="275"/>
      <c r="H13" s="275"/>
      <c r="I13" s="276">
        <v>24116.790313579899</v>
      </c>
      <c r="J13" s="94">
        <v>0.57370065052748331</v>
      </c>
      <c r="K13" s="277">
        <v>13835.818291535696</v>
      </c>
      <c r="L13" s="278">
        <f>VLOOKUP(D13,'[1]2026-27 Calculations'!$B$5:$AU$292,29,FALSE)</f>
        <v>107579874.57601617</v>
      </c>
      <c r="M13" s="277">
        <f>VLOOKUP(D13,'[1]2026-27 Calculations'!$B$5:$AU$292,42,FALSE)</f>
        <v>11996187.06363338</v>
      </c>
      <c r="N13" s="277">
        <f>VLOOKUP(D13,'[1]2026-27 Calculations'!$B$5:$AU$292,43,FALSE)</f>
        <v>12896259.503799375</v>
      </c>
      <c r="O13" s="279">
        <f>VLOOKUP(D13,'[1]2026-27 Calculations'!$B$5:$AU$292,46,FALSE)</f>
        <v>132472000</v>
      </c>
      <c r="P13" s="280"/>
      <c r="Q13" s="281">
        <f t="shared" si="0"/>
        <v>0</v>
      </c>
      <c r="R13" s="282">
        <v>24116.790313579899</v>
      </c>
      <c r="S13" s="283">
        <v>0.57370065052748331</v>
      </c>
      <c r="T13" s="277">
        <v>13835.818291535696</v>
      </c>
      <c r="U13" s="278">
        <f>VLOOKUP(D13,'[1]2027-28 Calculations'!$B$4:$AU$291,29,FALSE)</f>
        <v>113836048.37253626</v>
      </c>
      <c r="V13" s="277">
        <f>VLOOKUP(D13,'[1]2027-28 Calculations'!$B$4:$AU$291,42,FALSE)</f>
        <v>11291508.068964707</v>
      </c>
      <c r="W13" s="277">
        <f>VLOOKUP(D13,'[1]2027-28 Calculations'!$B$4:$AU$291,43,FALSE)</f>
        <v>11887725.629684685</v>
      </c>
      <c r="X13" s="284">
        <f>VLOOKUP(D13,'[1]2027-28 Calculations'!$B$4:$AU$291,46,FALSE)</f>
        <v>137015000</v>
      </c>
      <c r="Y13" s="280"/>
      <c r="Z13" s="285">
        <f t="shared" si="1"/>
        <v>0</v>
      </c>
      <c r="AA13" s="282">
        <v>24116.790313579899</v>
      </c>
      <c r="AB13" s="94">
        <v>0.57370065052748331</v>
      </c>
      <c r="AC13" s="277">
        <v>13835.818291535696</v>
      </c>
      <c r="AD13" s="278">
        <f>VLOOKUP(D13,'[1]2028-29 Calculations '!$B$4:$AU$291,29,FALSE)</f>
        <v>115434911.27569661</v>
      </c>
      <c r="AE13" s="277">
        <f>VLOOKUP(D13,'[1]2028-29 Calculations '!$B$4:$AU$291,42,FALSE)</f>
        <v>12810236.466634562</v>
      </c>
      <c r="AF13" s="277">
        <f>VLOOKUP(D13,'[1]2028-29 Calculations '!$B$4:$AU$291,43,FALSE)</f>
        <v>13776319.52291563</v>
      </c>
      <c r="AG13" s="284">
        <f>VLOOKUP(D13,'[1]2028-29 Calculations '!$B$4:$AU$291,46,FALSE)</f>
        <v>142021000</v>
      </c>
    </row>
    <row r="14" spans="1:33">
      <c r="D14" s="79" t="s">
        <v>65</v>
      </c>
      <c r="E14" s="80" t="s">
        <v>66</v>
      </c>
      <c r="F14" s="274" t="s">
        <v>60</v>
      </c>
      <c r="G14" s="275"/>
      <c r="H14" s="275"/>
      <c r="I14" s="276">
        <v>22654.14264762868</v>
      </c>
      <c r="J14" s="94">
        <v>0.63962880973210456</v>
      </c>
      <c r="K14" s="277">
        <v>14490.24229720404</v>
      </c>
      <c r="L14" s="278">
        <f>VLOOKUP(D14,'[1]2026-27 Calculations'!$B$5:$AU$292,29,FALSE)</f>
        <v>112668323.337475</v>
      </c>
      <c r="M14" s="277">
        <f>VLOOKUP(D14,'[1]2026-27 Calculations'!$B$5:$AU$292,42,FALSE)</f>
        <v>12804543.748268435</v>
      </c>
      <c r="N14" s="277">
        <f>VLOOKUP(D14,'[1]2026-27 Calculations'!$B$5:$AU$292,43,FALSE)</f>
        <v>15814846.959356926</v>
      </c>
      <c r="O14" s="279">
        <f>VLOOKUP(D14,'[1]2026-27 Calculations'!$B$5:$AU$292,46,FALSE)</f>
        <v>141288000</v>
      </c>
      <c r="P14" s="280"/>
      <c r="Q14" s="281">
        <f t="shared" si="0"/>
        <v>0</v>
      </c>
      <c r="R14" s="282">
        <v>22654.14264762868</v>
      </c>
      <c r="S14" s="283">
        <v>0.63962880973210456</v>
      </c>
      <c r="T14" s="277">
        <v>14490.24229720404</v>
      </c>
      <c r="U14" s="278">
        <f>VLOOKUP(D14,'[1]2027-28 Calculations'!$B$4:$AU$291,29,FALSE)</f>
        <v>119220409.54262951</v>
      </c>
      <c r="V14" s="277">
        <f>VLOOKUP(D14,'[1]2027-28 Calculations'!$B$4:$AU$291,42,FALSE)</f>
        <v>12162827.255243918</v>
      </c>
      <c r="W14" s="277">
        <f>VLOOKUP(D14,'[1]2027-28 Calculations'!$B$4:$AU$291,43,FALSE)</f>
        <v>14578069.049626421</v>
      </c>
      <c r="X14" s="284">
        <f>VLOOKUP(D14,'[1]2027-28 Calculations'!$B$4:$AU$291,46,FALSE)</f>
        <v>145961000</v>
      </c>
      <c r="Y14" s="280"/>
      <c r="Z14" s="285">
        <f t="shared" si="1"/>
        <v>0</v>
      </c>
      <c r="AA14" s="282">
        <v>22654.14264762868</v>
      </c>
      <c r="AB14" s="94">
        <v>0.63962880973210456</v>
      </c>
      <c r="AC14" s="277">
        <v>14490.24229720404</v>
      </c>
      <c r="AD14" s="278">
        <f>VLOOKUP(D14,'[1]2028-29 Calculations '!$B$4:$AU$291,29,FALSE)</f>
        <v>120894897.48245582</v>
      </c>
      <c r="AE14" s="277">
        <f>VLOOKUP(D14,'[1]2028-29 Calculations '!$B$4:$AU$291,42,FALSE)</f>
        <v>13671276.814043002</v>
      </c>
      <c r="AF14" s="277">
        <f>VLOOKUP(D14,'[1]2028-29 Calculations '!$B$4:$AU$291,43,FALSE)</f>
        <v>16894075.747616958</v>
      </c>
      <c r="AG14" s="284">
        <f>VLOOKUP(D14,'[1]2028-29 Calculations '!$B$4:$AU$291,46,FALSE)</f>
        <v>151460000</v>
      </c>
    </row>
    <row r="15" spans="1:33">
      <c r="D15" s="79" t="s">
        <v>67</v>
      </c>
      <c r="E15" s="80" t="s">
        <v>68</v>
      </c>
      <c r="F15" s="274" t="s">
        <v>60</v>
      </c>
      <c r="G15" s="275"/>
      <c r="H15" s="275"/>
      <c r="I15" s="276">
        <v>19810.849328823737</v>
      </c>
      <c r="J15" s="94">
        <v>0.655336592548728</v>
      </c>
      <c r="K15" s="277">
        <v>12982.774494647603</v>
      </c>
      <c r="L15" s="278">
        <f>VLOOKUP(D15,'[1]2026-27 Calculations'!$B$5:$AU$292,29,FALSE)</f>
        <v>100947065.24422467</v>
      </c>
      <c r="M15" s="277">
        <f>VLOOKUP(D15,'[1]2026-27 Calculations'!$B$5:$AU$292,42,FALSE)</f>
        <v>9824316.5522277206</v>
      </c>
      <c r="N15" s="277">
        <f>VLOOKUP(D15,'[1]2026-27 Calculations'!$B$5:$AU$292,43,FALSE)</f>
        <v>12161253.735576283</v>
      </c>
      <c r="O15" s="279">
        <f>VLOOKUP(D15,'[1]2026-27 Calculations'!$B$5:$AU$292,46,FALSE)</f>
        <v>122933000</v>
      </c>
      <c r="P15" s="280"/>
      <c r="Q15" s="281">
        <f t="shared" si="0"/>
        <v>0</v>
      </c>
      <c r="R15" s="282">
        <v>19810.849328823737</v>
      </c>
      <c r="S15" s="283">
        <v>0.655336592548728</v>
      </c>
      <c r="T15" s="277">
        <v>12982.774494647603</v>
      </c>
      <c r="U15" s="278">
        <f>VLOOKUP(D15,'[1]2027-28 Calculations'!$B$4:$AU$291,29,FALSE)</f>
        <v>106817516.2640413</v>
      </c>
      <c r="V15" s="277">
        <f>VLOOKUP(D15,'[1]2027-28 Calculations'!$B$4:$AU$291,42,FALSE)</f>
        <v>9399835.5271908008</v>
      </c>
      <c r="W15" s="277">
        <f>VLOOKUP(D15,'[1]2027-28 Calculations'!$B$4:$AU$291,43,FALSE)</f>
        <v>11210199.955957543</v>
      </c>
      <c r="X15" s="284">
        <f>VLOOKUP(D15,'[1]2027-28 Calculations'!$B$4:$AU$291,46,FALSE)</f>
        <v>127428000</v>
      </c>
      <c r="Y15" s="280"/>
      <c r="Z15" s="285">
        <f t="shared" si="1"/>
        <v>0</v>
      </c>
      <c r="AA15" s="282">
        <v>19810.849328823737</v>
      </c>
      <c r="AB15" s="94">
        <v>0.655336592548728</v>
      </c>
      <c r="AC15" s="277">
        <v>12982.774494647603</v>
      </c>
      <c r="AD15" s="278">
        <f>VLOOKUP(D15,'[1]2028-29 Calculations '!$B$4:$AU$291,29,FALSE)</f>
        <v>108317801.68859677</v>
      </c>
      <c r="AE15" s="277">
        <f>VLOOKUP(D15,'[1]2028-29 Calculations '!$B$4:$AU$291,42,FALSE)</f>
        <v>10487985.549955344</v>
      </c>
      <c r="AF15" s="277">
        <f>VLOOKUP(D15,'[1]2028-29 Calculations '!$B$4:$AU$291,43,FALSE)</f>
        <v>12991155.862767177</v>
      </c>
      <c r="AG15" s="284">
        <f>VLOOKUP(D15,'[1]2028-29 Calculations '!$B$4:$AU$291,46,FALSE)</f>
        <v>131797000</v>
      </c>
    </row>
    <row r="16" spans="1:33">
      <c r="D16" s="79" t="s">
        <v>69</v>
      </c>
      <c r="E16" s="80" t="s">
        <v>70</v>
      </c>
      <c r="F16" s="274" t="s">
        <v>60</v>
      </c>
      <c r="G16" s="275"/>
      <c r="H16" s="275"/>
      <c r="I16" s="276">
        <v>42263.511783330054</v>
      </c>
      <c r="J16" s="94">
        <v>0.56467375881254867</v>
      </c>
      <c r="K16" s="277">
        <v>23865.096059311425</v>
      </c>
      <c r="L16" s="278">
        <f>VLOOKUP(D16,'[1]2026-27 Calculations'!$B$5:$AU$292,29,FALSE)</f>
        <v>185562139.27556095</v>
      </c>
      <c r="M16" s="277">
        <f>VLOOKUP(D16,'[1]2026-27 Calculations'!$B$5:$AU$292,42,FALSE)</f>
        <v>7183777.5812750682</v>
      </c>
      <c r="N16" s="277">
        <f>VLOOKUP(D16,'[1]2026-27 Calculations'!$B$5:$AU$292,43,FALSE)</f>
        <v>12552606.233550947</v>
      </c>
      <c r="O16" s="279">
        <f>VLOOKUP(D16,'[1]2026-27 Calculations'!$B$5:$AU$292,46,FALSE)</f>
        <v>205299000</v>
      </c>
      <c r="P16" s="280"/>
      <c r="Q16" s="281">
        <f t="shared" si="0"/>
        <v>0</v>
      </c>
      <c r="R16" s="282">
        <v>42263.511783330054</v>
      </c>
      <c r="S16" s="283">
        <v>0.56467375881254867</v>
      </c>
      <c r="T16" s="277">
        <v>23865.096059311425</v>
      </c>
      <c r="U16" s="278">
        <f>VLOOKUP(D16,'[1]2027-28 Calculations'!$B$4:$AU$291,29,FALSE)</f>
        <v>196353274.68018234</v>
      </c>
      <c r="V16" s="277">
        <f>VLOOKUP(D16,'[1]2027-28 Calculations'!$B$4:$AU$291,42,FALSE)</f>
        <v>6741650.201825453</v>
      </c>
      <c r="W16" s="277">
        <f>VLOOKUP(D16,'[1]2027-28 Calculations'!$B$4:$AU$291,43,FALSE)</f>
        <v>11570947.281105887</v>
      </c>
      <c r="X16" s="284">
        <f>VLOOKUP(D16,'[1]2027-28 Calculations'!$B$4:$AU$291,46,FALSE)</f>
        <v>214666000</v>
      </c>
      <c r="Y16" s="280"/>
      <c r="Z16" s="285">
        <f t="shared" si="1"/>
        <v>0</v>
      </c>
      <c r="AA16" s="282">
        <v>42263.511783330054</v>
      </c>
      <c r="AB16" s="94">
        <v>0.56467375881254867</v>
      </c>
      <c r="AC16" s="277">
        <v>23865.096059311425</v>
      </c>
      <c r="AD16" s="278">
        <f>VLOOKUP(D16,'[1]2028-29 Calculations '!$B$4:$AU$291,29,FALSE)</f>
        <v>199111117.83521533</v>
      </c>
      <c r="AE16" s="277">
        <f>VLOOKUP(D16,'[1]2028-29 Calculations '!$B$4:$AU$291,42,FALSE)</f>
        <v>7671657.4153856309</v>
      </c>
      <c r="AF16" s="277">
        <f>VLOOKUP(D16,'[1]2028-29 Calculations '!$B$4:$AU$291,43,FALSE)</f>
        <v>13409214.839992458</v>
      </c>
      <c r="AG16" s="284">
        <f>VLOOKUP(D16,'[1]2028-29 Calculations '!$B$4:$AU$291,46,FALSE)</f>
        <v>220192000</v>
      </c>
    </row>
    <row r="17" spans="4:33">
      <c r="D17" s="79" t="s">
        <v>71</v>
      </c>
      <c r="E17" s="80" t="s">
        <v>72</v>
      </c>
      <c r="F17" s="274" t="s">
        <v>60</v>
      </c>
      <c r="G17" s="275"/>
      <c r="H17" s="275"/>
      <c r="I17" s="276">
        <v>12259.630822605137</v>
      </c>
      <c r="J17" s="94">
        <v>0.59762959394563553</v>
      </c>
      <c r="K17" s="277">
        <v>7326.7181904369054</v>
      </c>
      <c r="L17" s="278">
        <f>VLOOKUP(D17,'[1]2026-27 Calculations'!$B$5:$AU$292,29,FALSE)</f>
        <v>56968616.338595465</v>
      </c>
      <c r="M17" s="277">
        <f>VLOOKUP(D17,'[1]2026-27 Calculations'!$B$5:$AU$292,42,FALSE)</f>
        <v>7493073.0465437816</v>
      </c>
      <c r="N17" s="277">
        <f>VLOOKUP(D17,'[1]2026-27 Calculations'!$B$5:$AU$292,43,FALSE)</f>
        <v>6722014.0235386603</v>
      </c>
      <c r="O17" s="279">
        <f>VLOOKUP(D17,'[1]2026-27 Calculations'!$B$5:$AU$292,46,FALSE)</f>
        <v>71184000</v>
      </c>
      <c r="P17" s="280"/>
      <c r="Q17" s="281">
        <f t="shared" si="0"/>
        <v>0</v>
      </c>
      <c r="R17" s="282">
        <v>12259.630822605137</v>
      </c>
      <c r="S17" s="283">
        <v>0.59762959394563553</v>
      </c>
      <c r="T17" s="277">
        <v>7326.7181904369054</v>
      </c>
      <c r="U17" s="278">
        <f>VLOOKUP(D17,'[1]2027-28 Calculations'!$B$4:$AU$291,29,FALSE)</f>
        <v>60281555.363354132</v>
      </c>
      <c r="V17" s="277">
        <f>VLOOKUP(D17,'[1]2027-28 Calculations'!$B$4:$AU$291,42,FALSE)</f>
        <v>7238803.6486558942</v>
      </c>
      <c r="W17" s="277">
        <f>VLOOKUP(D17,'[1]2027-28 Calculations'!$B$4:$AU$291,43,FALSE)</f>
        <v>6196328.3514245525</v>
      </c>
      <c r="X17" s="284">
        <f>VLOOKUP(D17,'[1]2027-28 Calculations'!$B$4:$AU$291,46,FALSE)</f>
        <v>73717000</v>
      </c>
      <c r="Y17" s="280"/>
      <c r="Z17" s="285">
        <f t="shared" si="1"/>
        <v>0</v>
      </c>
      <c r="AA17" s="282">
        <v>12259.630822605137</v>
      </c>
      <c r="AB17" s="94">
        <v>0.59762959394563553</v>
      </c>
      <c r="AC17" s="277">
        <v>7326.7181904369054</v>
      </c>
      <c r="AD17" s="278">
        <f>VLOOKUP(D17,'[1]2028-29 Calculations '!$B$4:$AU$291,29,FALSE)</f>
        <v>61128228.662306488</v>
      </c>
      <c r="AE17" s="277">
        <f>VLOOKUP(D17,'[1]2028-29 Calculations '!$B$4:$AU$291,42,FALSE)</f>
        <v>7997892.306293603</v>
      </c>
      <c r="AF17" s="277">
        <f>VLOOKUP(D17,'[1]2028-29 Calculations '!$B$4:$AU$291,43,FALSE)</f>
        <v>7180734.3050522506</v>
      </c>
      <c r="AG17" s="284">
        <f>VLOOKUP(D17,'[1]2028-29 Calculations '!$B$4:$AU$291,46,FALSE)</f>
        <v>76307000</v>
      </c>
    </row>
    <row r="18" spans="4:33" s="10" customFormat="1">
      <c r="D18" s="104" t="s">
        <v>73</v>
      </c>
      <c r="E18" s="105" t="s">
        <v>556</v>
      </c>
      <c r="F18" s="286" t="s">
        <v>74</v>
      </c>
      <c r="G18" s="287"/>
      <c r="H18" s="287"/>
      <c r="I18" s="258">
        <v>152493.15122229318</v>
      </c>
      <c r="J18" s="107">
        <v>0</v>
      </c>
      <c r="K18" s="261">
        <v>0</v>
      </c>
      <c r="L18" s="260">
        <f>VLOOKUP(D18,'[1]2026-27 Calculations'!$B$5:$AU$292,29,FALSE)</f>
        <v>0</v>
      </c>
      <c r="M18" s="261">
        <f>VLOOKUP(D18,'[1]2026-27 Calculations'!$B$5:$AU$292,42,FALSE)</f>
        <v>20096507.457597356</v>
      </c>
      <c r="N18" s="261">
        <f>VLOOKUP(D18,'[1]2026-27 Calculations'!$B$5:$AU$292,43,FALSE)</f>
        <v>14158910.347376449</v>
      </c>
      <c r="O18" s="262">
        <f>VLOOKUP(D18,'[1]2026-27 Calculations'!$B$5:$AU$292,46,FALSE)</f>
        <v>34255000</v>
      </c>
      <c r="P18" s="288"/>
      <c r="Q18" s="263">
        <f t="shared" si="0"/>
        <v>0</v>
      </c>
      <c r="R18" s="264">
        <v>152493.15122229318</v>
      </c>
      <c r="S18" s="107">
        <v>0</v>
      </c>
      <c r="T18" s="261">
        <v>0</v>
      </c>
      <c r="U18" s="260">
        <f>VLOOKUP(D18,'[1]2027-28 Calculations'!$B$4:$AU$291,29,FALSE)</f>
        <v>0</v>
      </c>
      <c r="V18" s="261">
        <f>VLOOKUP(D18,'[1]2027-28 Calculations'!$B$4:$AU$291,42,FALSE)</f>
        <v>18859662.9036294</v>
      </c>
      <c r="W18" s="261">
        <f>VLOOKUP(D18,'[1]2027-28 Calculations'!$B$4:$AU$291,43,FALSE)</f>
        <v>14626154.388839871</v>
      </c>
      <c r="X18" s="266">
        <f>VLOOKUP(D18,'[1]2027-28 Calculations'!$B$4:$AU$291,46,FALSE)</f>
        <v>33486000</v>
      </c>
      <c r="Y18" s="288"/>
      <c r="Z18" s="289">
        <f t="shared" si="1"/>
        <v>0</v>
      </c>
      <c r="AA18" s="264">
        <v>152493.15122229318</v>
      </c>
      <c r="AB18" s="107">
        <v>0</v>
      </c>
      <c r="AC18" s="261">
        <v>0</v>
      </c>
      <c r="AD18" s="260">
        <f>VLOOKUP(D18,'[1]2028-29 Calculations '!$B$4:$AU$291,29,FALSE)</f>
        <v>0</v>
      </c>
      <c r="AE18" s="261">
        <f>VLOOKUP(D18,'[1]2028-29 Calculations '!$B$4:$AU$291,42,FALSE)</f>
        <v>21461343.800828636</v>
      </c>
      <c r="AF18" s="261">
        <f>VLOOKUP(D18,'[1]2028-29 Calculations '!$B$4:$AU$291,43,FALSE)</f>
        <v>15094191.329282748</v>
      </c>
      <c r="AG18" s="266">
        <f>VLOOKUP(D18,'[1]2028-29 Calculations '!$B$4:$AU$291,46,FALSE)</f>
        <v>36556000</v>
      </c>
    </row>
    <row r="19" spans="4:33">
      <c r="D19" s="79" t="s">
        <v>75</v>
      </c>
      <c r="E19" s="80" t="s">
        <v>76</v>
      </c>
      <c r="F19" s="274" t="s">
        <v>60</v>
      </c>
      <c r="G19" s="275"/>
      <c r="H19" s="275"/>
      <c r="I19" s="276">
        <v>59109.308316361617</v>
      </c>
      <c r="J19" s="94">
        <v>0.78071943819516354</v>
      </c>
      <c r="K19" s="277">
        <v>46147.785980854547</v>
      </c>
      <c r="L19" s="278">
        <f>VLOOKUP(D19,'[1]2026-27 Calculations'!$B$5:$AU$292,29,FALSE)</f>
        <v>153562671.32874078</v>
      </c>
      <c r="M19" s="277">
        <f>VLOOKUP(D19,'[1]2026-27 Calculations'!$B$5:$AU$292,42,FALSE)</f>
        <v>62923334.546392575</v>
      </c>
      <c r="N19" s="277">
        <f>VLOOKUP(D19,'[1]2026-27 Calculations'!$B$5:$AU$292,43,FALSE)</f>
        <v>85549407.070613414</v>
      </c>
      <c r="O19" s="279">
        <f>VLOOKUP(D19,'[1]2026-27 Calculations'!$B$5:$AU$292,46,FALSE)</f>
        <v>302035000</v>
      </c>
      <c r="P19" s="280"/>
      <c r="Q19" s="281">
        <f t="shared" si="0"/>
        <v>0</v>
      </c>
      <c r="R19" s="282">
        <v>59109.308316361617</v>
      </c>
      <c r="S19" s="283">
        <v>0.78071943819516354</v>
      </c>
      <c r="T19" s="277">
        <v>46147.785980854547</v>
      </c>
      <c r="U19" s="278">
        <f>VLOOKUP(D19,'[1]2027-28 Calculations'!$B$4:$AU$291,29,FALSE)</f>
        <v>161394205.96084026</v>
      </c>
      <c r="V19" s="277">
        <f>VLOOKUP(D19,'[1]2027-28 Calculations'!$B$4:$AU$291,42,FALSE)</f>
        <v>58049486.453711256</v>
      </c>
      <c r="W19" s="277">
        <f>VLOOKUP(D19,'[1]2027-28 Calculations'!$B$4:$AU$291,43,FALSE)</f>
        <v>78859135.762431249</v>
      </c>
      <c r="X19" s="284">
        <f>VLOOKUP(D19,'[1]2027-28 Calculations'!$B$4:$AU$291,46,FALSE)</f>
        <v>298303000</v>
      </c>
      <c r="Y19" s="280"/>
      <c r="Z19" s="285">
        <f t="shared" si="1"/>
        <v>0</v>
      </c>
      <c r="AA19" s="282">
        <v>59109.308316361617</v>
      </c>
      <c r="AB19" s="94">
        <v>0.78071943819516354</v>
      </c>
      <c r="AC19" s="277">
        <v>46147.785980854547</v>
      </c>
      <c r="AD19" s="278">
        <f>VLOOKUP(D19,'[1]2028-29 Calculations '!$B$4:$AU$291,29,FALSE)</f>
        <v>162765585.41715884</v>
      </c>
      <c r="AE19" s="277">
        <f>VLOOKUP(D19,'[1]2028-29 Calculations '!$B$4:$AU$291,42,FALSE)</f>
        <v>67216393.560158104</v>
      </c>
      <c r="AF19" s="277">
        <f>VLOOKUP(D19,'[1]2028-29 Calculations '!$B$4:$AU$291,43,FALSE)</f>
        <v>91387426.443577126</v>
      </c>
      <c r="AG19" s="284">
        <f>VLOOKUP(D19,'[1]2028-29 Calculations '!$B$4:$AU$291,46,FALSE)</f>
        <v>321369000</v>
      </c>
    </row>
    <row r="20" spans="4:33">
      <c r="D20" s="79" t="s">
        <v>77</v>
      </c>
      <c r="E20" s="80" t="s">
        <v>78</v>
      </c>
      <c r="F20" s="274" t="s">
        <v>60</v>
      </c>
      <c r="G20" s="275"/>
      <c r="H20" s="275"/>
      <c r="I20" s="276">
        <v>63700.280201835179</v>
      </c>
      <c r="J20" s="94">
        <v>0.75539245179318948</v>
      </c>
      <c r="K20" s="277">
        <v>48118.710841577442</v>
      </c>
      <c r="L20" s="278">
        <f>VLOOKUP(D20,'[1]2026-27 Calculations'!$B$5:$AU$292,29,FALSE)</f>
        <v>160121176.36138523</v>
      </c>
      <c r="M20" s="277">
        <f>VLOOKUP(D20,'[1]2026-27 Calculations'!$B$5:$AU$292,42,FALSE)</f>
        <v>62923334.546392575</v>
      </c>
      <c r="N20" s="277">
        <f>VLOOKUP(D20,'[1]2026-27 Calculations'!$B$5:$AU$292,43,FALSE)</f>
        <v>92193959.914609447</v>
      </c>
      <c r="O20" s="279">
        <f>VLOOKUP(D20,'[1]2026-27 Calculations'!$B$5:$AU$292,46,FALSE)</f>
        <v>315238000</v>
      </c>
      <c r="P20" s="280"/>
      <c r="Q20" s="281">
        <f t="shared" si="0"/>
        <v>0</v>
      </c>
      <c r="R20" s="282">
        <v>63700.280201835179</v>
      </c>
      <c r="S20" s="283">
        <v>0.75539245179318948</v>
      </c>
      <c r="T20" s="277">
        <v>48118.710841577442</v>
      </c>
      <c r="U20" s="278">
        <f>VLOOKUP(D20,'[1]2027-28 Calculations'!$B$4:$AU$291,29,FALSE)</f>
        <v>168287187.84813643</v>
      </c>
      <c r="V20" s="277">
        <f>VLOOKUP(D20,'[1]2027-28 Calculations'!$B$4:$AU$291,42,FALSE)</f>
        <v>58049486.453711256</v>
      </c>
      <c r="W20" s="277">
        <f>VLOOKUP(D20,'[1]2027-28 Calculations'!$B$4:$AU$291,43,FALSE)</f>
        <v>84984060.67713967</v>
      </c>
      <c r="X20" s="284">
        <f>VLOOKUP(D20,'[1]2027-28 Calculations'!$B$4:$AU$291,46,FALSE)</f>
        <v>311321000</v>
      </c>
      <c r="Y20" s="280"/>
      <c r="Z20" s="285">
        <f t="shared" si="1"/>
        <v>0</v>
      </c>
      <c r="AA20" s="282">
        <v>63700.280201835179</v>
      </c>
      <c r="AB20" s="94">
        <v>0.75539245179318948</v>
      </c>
      <c r="AC20" s="277">
        <v>48118.710841577442</v>
      </c>
      <c r="AD20" s="278">
        <f>VLOOKUP(D20,'[1]2028-29 Calculations '!$B$4:$AU$291,29,FALSE)</f>
        <v>169717137.5219962</v>
      </c>
      <c r="AE20" s="277">
        <f>VLOOKUP(D20,'[1]2028-29 Calculations '!$B$4:$AU$291,42,FALSE)</f>
        <v>67216393.560158104</v>
      </c>
      <c r="AF20" s="277">
        <f>VLOOKUP(D20,'[1]2028-29 Calculations '!$B$4:$AU$291,43,FALSE)</f>
        <v>98485413.502446353</v>
      </c>
      <c r="AG20" s="284">
        <f>VLOOKUP(D20,'[1]2028-29 Calculations '!$B$4:$AU$291,46,FALSE)</f>
        <v>335419000</v>
      </c>
    </row>
    <row r="21" spans="4:33">
      <c r="D21" s="79" t="s">
        <v>79</v>
      </c>
      <c r="E21" s="80" t="s">
        <v>80</v>
      </c>
      <c r="F21" s="274" t="s">
        <v>60</v>
      </c>
      <c r="G21" s="275"/>
      <c r="H21" s="275"/>
      <c r="I21" s="276">
        <v>8774</v>
      </c>
      <c r="J21" s="94">
        <v>0.71711907651842022</v>
      </c>
      <c r="K21" s="277">
        <v>6292.0027773726188</v>
      </c>
      <c r="L21" s="278">
        <f>VLOOKUP(D21,'[1]2026-27 Calculations'!$B$5:$AU$292,29,FALSE)</f>
        <v>20937445.512598429</v>
      </c>
      <c r="M21" s="277">
        <f>VLOOKUP(D21,'[1]2026-27 Calculations'!$B$5:$AU$292,42,FALSE)</f>
        <v>18472372.012163334</v>
      </c>
      <c r="N21" s="277">
        <f>VLOOKUP(D21,'[1]2026-27 Calculations'!$B$5:$AU$292,43,FALSE)</f>
        <v>11373472.921139358</v>
      </c>
      <c r="O21" s="279">
        <f>VLOOKUP(D21,'[1]2026-27 Calculations'!$B$5:$AU$292,46,FALSE)</f>
        <v>50783000</v>
      </c>
      <c r="P21" s="280"/>
      <c r="Q21" s="281">
        <f t="shared" si="0"/>
        <v>0</v>
      </c>
      <c r="R21" s="282">
        <v>8774</v>
      </c>
      <c r="S21" s="283">
        <v>0.71711907651842022</v>
      </c>
      <c r="T21" s="277">
        <v>6292.0027773726188</v>
      </c>
      <c r="U21" s="278">
        <f>VLOOKUP(D21,'[1]2027-28 Calculations'!$B$4:$AU$291,29,FALSE)</f>
        <v>22005233.199676264</v>
      </c>
      <c r="V21" s="277">
        <f>VLOOKUP(D21,'[1]2027-28 Calculations'!$B$4:$AU$291,42,FALSE)</f>
        <v>17797437.456985336</v>
      </c>
      <c r="W21" s="277">
        <f>VLOOKUP(D21,'[1]2027-28 Calculations'!$B$4:$AU$291,43,FALSE)</f>
        <v>10484026.43443398</v>
      </c>
      <c r="X21" s="284">
        <f>VLOOKUP(D21,'[1]2027-28 Calculations'!$B$4:$AU$291,46,FALSE)</f>
        <v>50287000</v>
      </c>
      <c r="Y21" s="280"/>
      <c r="Z21" s="285">
        <f t="shared" si="1"/>
        <v>0</v>
      </c>
      <c r="AA21" s="282">
        <v>8774</v>
      </c>
      <c r="AB21" s="94">
        <v>0.71711907651842022</v>
      </c>
      <c r="AC21" s="277">
        <v>6292.0027773726188</v>
      </c>
      <c r="AD21" s="278">
        <f>VLOOKUP(D21,'[1]2028-29 Calculations '!$B$4:$AU$291,29,FALSE)</f>
        <v>22192213.423420221</v>
      </c>
      <c r="AE21" s="277">
        <f>VLOOKUP(D21,'[1]2028-29 Calculations '!$B$4:$AU$291,42,FALSE)</f>
        <v>19717827.860463001</v>
      </c>
      <c r="AF21" s="277">
        <f>VLOOKUP(D21,'[1]2028-29 Calculations '!$B$4:$AU$291,43,FALSE)</f>
        <v>12149615.708390748</v>
      </c>
      <c r="AG21" s="284">
        <f>VLOOKUP(D21,'[1]2028-29 Calculations '!$B$4:$AU$291,46,FALSE)</f>
        <v>54060000</v>
      </c>
    </row>
    <row r="22" spans="4:33">
      <c r="D22" s="79" t="s">
        <v>81</v>
      </c>
      <c r="E22" s="80" t="s">
        <v>82</v>
      </c>
      <c r="F22" s="274" t="s">
        <v>60</v>
      </c>
      <c r="G22" s="275"/>
      <c r="H22" s="275"/>
      <c r="I22" s="276">
        <v>24577</v>
      </c>
      <c r="J22" s="94">
        <v>0.7353831853754037</v>
      </c>
      <c r="K22" s="277">
        <v>18073.512546971298</v>
      </c>
      <c r="L22" s="278">
        <f>VLOOKUP(D22,'[1]2026-27 Calculations'!$B$5:$AU$292,29,FALSE)</f>
        <v>60141928.979168594</v>
      </c>
      <c r="M22" s="277">
        <f>VLOOKUP(D22,'[1]2026-27 Calculations'!$B$5:$AU$292,42,FALSE)</f>
        <v>33126818.001146305</v>
      </c>
      <c r="N22" s="277">
        <f>VLOOKUP(D22,'[1]2026-27 Calculations'!$B$5:$AU$292,43,FALSE)</f>
        <v>33660769.373167284</v>
      </c>
      <c r="O22" s="279">
        <f>VLOOKUP(D22,'[1]2026-27 Calculations'!$B$5:$AU$292,46,FALSE)</f>
        <v>126930000</v>
      </c>
      <c r="P22" s="280"/>
      <c r="Q22" s="281">
        <f t="shared" si="0"/>
        <v>0</v>
      </c>
      <c r="R22" s="282">
        <v>24577</v>
      </c>
      <c r="S22" s="283">
        <v>0.7353831853754037</v>
      </c>
      <c r="T22" s="277">
        <v>18073.512546971298</v>
      </c>
      <c r="U22" s="278">
        <f>VLOOKUP(D22,'[1]2027-28 Calculations'!$B$4:$AU$291,29,FALSE)</f>
        <v>63209104.065184899</v>
      </c>
      <c r="V22" s="277">
        <f>VLOOKUP(D22,'[1]2027-28 Calculations'!$B$4:$AU$291,42,FALSE)</f>
        <v>31088019.741226967</v>
      </c>
      <c r="W22" s="277">
        <f>VLOOKUP(D22,'[1]2027-28 Calculations'!$B$4:$AU$291,43,FALSE)</f>
        <v>31028376.148480695</v>
      </c>
      <c r="X22" s="284">
        <f>VLOOKUP(D22,'[1]2027-28 Calculations'!$B$4:$AU$291,46,FALSE)</f>
        <v>125325000</v>
      </c>
      <c r="Y22" s="280"/>
      <c r="Z22" s="285">
        <f t="shared" si="1"/>
        <v>0</v>
      </c>
      <c r="AA22" s="282">
        <v>24577</v>
      </c>
      <c r="AB22" s="94">
        <v>0.7353831853754037</v>
      </c>
      <c r="AC22" s="277">
        <v>18073.512546971298</v>
      </c>
      <c r="AD22" s="278">
        <f>VLOOKUP(D22,'[1]2028-29 Calculations '!$B$4:$AU$291,29,FALSE)</f>
        <v>63746196.870042652</v>
      </c>
      <c r="AE22" s="277">
        <f>VLOOKUP(D22,'[1]2028-29 Calculations '!$B$4:$AU$291,42,FALSE)</f>
        <v>35376596.239428215</v>
      </c>
      <c r="AF22" s="277">
        <f>VLOOKUP(D22,'[1]2028-29 Calculations '!$B$4:$AU$291,43,FALSE)</f>
        <v>35957830.573687479</v>
      </c>
      <c r="AG22" s="284">
        <f>VLOOKUP(D22,'[1]2028-29 Calculations '!$B$4:$AU$291,46,FALSE)</f>
        <v>135081000</v>
      </c>
    </row>
    <row r="23" spans="4:33">
      <c r="D23" s="79" t="s">
        <v>83</v>
      </c>
      <c r="E23" s="80" t="s">
        <v>84</v>
      </c>
      <c r="F23" s="274" t="s">
        <v>60</v>
      </c>
      <c r="G23" s="275"/>
      <c r="H23" s="275"/>
      <c r="I23" s="276">
        <v>17149</v>
      </c>
      <c r="J23" s="94">
        <v>0.79495786481945607</v>
      </c>
      <c r="K23" s="277">
        <v>13632.732423788852</v>
      </c>
      <c r="L23" s="278">
        <f>VLOOKUP(D23,'[1]2026-27 Calculations'!$B$5:$AU$292,29,FALSE)</f>
        <v>45364664.068076469</v>
      </c>
      <c r="M23" s="277">
        <f>VLOOKUP(D23,'[1]2026-27 Calculations'!$B$5:$AU$292,42,FALSE)</f>
        <v>29084452.920074131</v>
      </c>
      <c r="N23" s="277">
        <f>VLOOKUP(D23,'[1]2026-27 Calculations'!$B$5:$AU$292,43,FALSE)</f>
        <v>24819894.254249897</v>
      </c>
      <c r="O23" s="279">
        <f>VLOOKUP(D23,'[1]2026-27 Calculations'!$B$5:$AU$292,46,FALSE)</f>
        <v>99269000</v>
      </c>
      <c r="P23" s="280"/>
      <c r="Q23" s="281">
        <f t="shared" si="0"/>
        <v>0</v>
      </c>
      <c r="R23" s="282">
        <v>17149</v>
      </c>
      <c r="S23" s="283">
        <v>0.79495786481945607</v>
      </c>
      <c r="T23" s="277">
        <v>13632.732423788852</v>
      </c>
      <c r="U23" s="278">
        <f>VLOOKUP(D23,'[1]2027-28 Calculations'!$B$4:$AU$291,29,FALSE)</f>
        <v>47678214.194865681</v>
      </c>
      <c r="V23" s="277">
        <f>VLOOKUP(D23,'[1]2027-28 Calculations'!$B$4:$AU$291,42,FALSE)</f>
        <v>27506822.135446385</v>
      </c>
      <c r="W23" s="277">
        <f>VLOOKUP(D23,'[1]2027-28 Calculations'!$B$4:$AU$291,43,FALSE)</f>
        <v>22878889.259741142</v>
      </c>
      <c r="X23" s="284">
        <f>VLOOKUP(D23,'[1]2027-28 Calculations'!$B$4:$AU$291,46,FALSE)</f>
        <v>98064000</v>
      </c>
      <c r="Y23" s="280"/>
      <c r="Z23" s="285">
        <f t="shared" si="1"/>
        <v>0</v>
      </c>
      <c r="AA23" s="282">
        <v>17149</v>
      </c>
      <c r="AB23" s="94">
        <v>0.79495786481945607</v>
      </c>
      <c r="AC23" s="277">
        <v>13632.732423788852</v>
      </c>
      <c r="AD23" s="278">
        <f>VLOOKUP(D23,'[1]2028-29 Calculations '!$B$4:$AU$291,29,FALSE)</f>
        <v>48083339.788263127</v>
      </c>
      <c r="AE23" s="277">
        <f>VLOOKUP(D23,'[1]2028-29 Calculations '!$B$4:$AU$291,42,FALSE)</f>
        <v>31055523.640897274</v>
      </c>
      <c r="AF23" s="277">
        <f>VLOOKUP(D23,'[1]2028-29 Calculations '!$B$4:$AU$291,43,FALSE)</f>
        <v>26513640.925943606</v>
      </c>
      <c r="AG23" s="284">
        <f>VLOOKUP(D23,'[1]2028-29 Calculations '!$B$4:$AU$291,46,FALSE)</f>
        <v>105653000</v>
      </c>
    </row>
    <row r="24" spans="4:33">
      <c r="D24" s="79" t="s">
        <v>85</v>
      </c>
      <c r="E24" s="80" t="s">
        <v>533</v>
      </c>
      <c r="F24" s="274" t="s">
        <v>60</v>
      </c>
      <c r="G24" s="275"/>
      <c r="H24" s="275"/>
      <c r="I24" s="276">
        <v>41320.721915845585</v>
      </c>
      <c r="J24" s="94">
        <v>0.7419386659521493</v>
      </c>
      <c r="K24" s="277">
        <v>30657.441294422213</v>
      </c>
      <c r="L24" s="278">
        <f>VLOOKUP(D24,'[1]2026-27 Calculations'!$B$5:$AU$292,29,FALSE)</f>
        <v>102016564.41825134</v>
      </c>
      <c r="M24" s="277">
        <f>VLOOKUP(D24,'[1]2026-27 Calculations'!$B$5:$AU$292,42,FALSE)</f>
        <v>47217311.418640614</v>
      </c>
      <c r="N24" s="277">
        <f>VLOOKUP(D24,'[1]2026-27 Calculations'!$B$5:$AU$292,43,FALSE)</f>
        <v>59203829.541026197</v>
      </c>
      <c r="O24" s="279">
        <f>VLOOKUP(D24,'[1]2026-27 Calculations'!$B$5:$AU$292,46,FALSE)</f>
        <v>208438000</v>
      </c>
      <c r="P24" s="280"/>
      <c r="Q24" s="281">
        <f t="shared" si="0"/>
        <v>0</v>
      </c>
      <c r="R24" s="282">
        <v>41320.721915845585</v>
      </c>
      <c r="S24" s="283">
        <v>0.7419386659521493</v>
      </c>
      <c r="T24" s="277">
        <v>30657.441294422213</v>
      </c>
      <c r="U24" s="278">
        <f>VLOOKUP(D24,'[1]2027-28 Calculations'!$B$4:$AU$291,29,FALSE)</f>
        <v>107219301.84380046</v>
      </c>
      <c r="V24" s="277">
        <f>VLOOKUP(D24,'[1]2027-28 Calculations'!$B$4:$AU$291,42,FALSE)</f>
        <v>43860778.083180457</v>
      </c>
      <c r="W24" s="277">
        <f>VLOOKUP(D24,'[1]2027-28 Calculations'!$B$4:$AU$291,43,FALSE)</f>
        <v>54573877.146547325</v>
      </c>
      <c r="X24" s="284">
        <f>VLOOKUP(D24,'[1]2027-28 Calculations'!$B$4:$AU$291,46,FALSE)</f>
        <v>205654000</v>
      </c>
      <c r="Y24" s="280"/>
      <c r="Z24" s="285">
        <f t="shared" si="1"/>
        <v>0</v>
      </c>
      <c r="AA24" s="282">
        <v>41320.721915845585</v>
      </c>
      <c r="AB24" s="94">
        <v>0.7419386659521493</v>
      </c>
      <c r="AC24" s="277">
        <v>30657.441294422213</v>
      </c>
      <c r="AD24" s="278">
        <f>VLOOKUP(D24,'[1]2028-29 Calculations '!$B$4:$AU$291,29,FALSE)</f>
        <v>108130352.81365427</v>
      </c>
      <c r="AE24" s="277">
        <f>VLOOKUP(D24,'[1]2028-29 Calculations '!$B$4:$AU$291,42,FALSE)</f>
        <v>50432887.273197696</v>
      </c>
      <c r="AF24" s="277">
        <f>VLOOKUP(D24,'[1]2028-29 Calculations '!$B$4:$AU$291,43,FALSE)</f>
        <v>63243987.33579459</v>
      </c>
      <c r="AG24" s="284">
        <f>VLOOKUP(D24,'[1]2028-29 Calculations '!$B$4:$AU$291,46,FALSE)</f>
        <v>221807000</v>
      </c>
    </row>
    <row r="25" spans="4:33" s="10" customFormat="1">
      <c r="D25" s="104" t="s">
        <v>86</v>
      </c>
      <c r="E25" s="105" t="s">
        <v>557</v>
      </c>
      <c r="F25" s="286" t="s">
        <v>74</v>
      </c>
      <c r="G25" s="287"/>
      <c r="H25" s="287"/>
      <c r="I25" s="258">
        <v>214630.31043404239</v>
      </c>
      <c r="J25" s="107">
        <v>0</v>
      </c>
      <c r="K25" s="261">
        <v>0</v>
      </c>
      <c r="L25" s="260">
        <f>VLOOKUP(D25,'[1]2026-27 Calculations'!$B$5:$AU$292,29,FALSE)</f>
        <v>724650758.09281301</v>
      </c>
      <c r="M25" s="261">
        <f>VLOOKUP(D25,'[1]2026-27 Calculations'!$B$5:$AU$292,42,FALSE)</f>
        <v>0</v>
      </c>
      <c r="N25" s="261">
        <f>VLOOKUP(D25,'[1]2026-27 Calculations'!$B$5:$AU$292,43,FALSE)</f>
        <v>0</v>
      </c>
      <c r="O25" s="262">
        <f>VLOOKUP(D25,'[1]2026-27 Calculations'!$B$5:$AU$292,46,FALSE)</f>
        <v>724651000</v>
      </c>
      <c r="P25" s="288"/>
      <c r="Q25" s="263">
        <f t="shared" si="0"/>
        <v>0</v>
      </c>
      <c r="R25" s="264">
        <v>214630.31043404239</v>
      </c>
      <c r="S25" s="107">
        <v>0</v>
      </c>
      <c r="T25" s="261">
        <v>0</v>
      </c>
      <c r="U25" s="260">
        <f>VLOOKUP(D25,'[1]2027-28 Calculations'!$B$4:$AU$291,29,FALSE)</f>
        <v>770670861.35530496</v>
      </c>
      <c r="V25" s="261">
        <f>VLOOKUP(D25,'[1]2027-28 Calculations'!$B$4:$AU$291,42,FALSE)</f>
        <v>0</v>
      </c>
      <c r="W25" s="261">
        <f>VLOOKUP(D25,'[1]2027-28 Calculations'!$B$4:$AU$291,43,FALSE)</f>
        <v>0</v>
      </c>
      <c r="X25" s="266">
        <f>VLOOKUP(D25,'[1]2027-28 Calculations'!$B$4:$AU$291,46,FALSE)</f>
        <v>770671000</v>
      </c>
      <c r="Y25" s="288"/>
      <c r="Z25" s="289">
        <f t="shared" si="1"/>
        <v>0</v>
      </c>
      <c r="AA25" s="264">
        <v>214630.31043404239</v>
      </c>
      <c r="AB25" s="107">
        <v>0</v>
      </c>
      <c r="AC25" s="261">
        <v>0</v>
      </c>
      <c r="AD25" s="260">
        <f>VLOOKUP(D25,'[1]2028-29 Calculations '!$B$4:$AU$291,29,FALSE)</f>
        <v>784656520.28503489</v>
      </c>
      <c r="AE25" s="261">
        <f>VLOOKUP(D25,'[1]2028-29 Calculations '!$B$4:$AU$291,42,FALSE)</f>
        <v>0</v>
      </c>
      <c r="AF25" s="261">
        <f>VLOOKUP(D25,'[1]2028-29 Calculations '!$B$4:$AU$291,43,FALSE)</f>
        <v>0</v>
      </c>
      <c r="AG25" s="266">
        <f>VLOOKUP(D25,'[1]2028-29 Calculations '!$B$4:$AU$291,46,FALSE)</f>
        <v>784657000</v>
      </c>
    </row>
    <row r="26" spans="4:33">
      <c r="D26" s="79" t="s">
        <v>87</v>
      </c>
      <c r="E26" s="80" t="s">
        <v>88</v>
      </c>
      <c r="F26" s="274" t="s">
        <v>60</v>
      </c>
      <c r="G26" s="275"/>
      <c r="H26" s="275"/>
      <c r="I26" s="276">
        <v>18797.07876766699</v>
      </c>
      <c r="J26" s="94">
        <v>0.59375184699793626</v>
      </c>
      <c r="K26" s="277">
        <v>11160.800236467967</v>
      </c>
      <c r="L26" s="278">
        <f>VLOOKUP(D26,'[1]2026-27 Calculations'!$B$5:$AU$292,29,FALSE)</f>
        <v>37138992.956011057</v>
      </c>
      <c r="M26" s="277">
        <f>VLOOKUP(D26,'[1]2026-27 Calculations'!$B$5:$AU$292,42,FALSE)</f>
        <v>8547400.744525969</v>
      </c>
      <c r="N26" s="277">
        <f>VLOOKUP(D26,'[1]2026-27 Calculations'!$B$5:$AU$292,43,FALSE)</f>
        <v>9355756.353547046</v>
      </c>
      <c r="O26" s="279">
        <f>VLOOKUP(D26,'[1]2026-27 Calculations'!$B$5:$AU$292,46,FALSE)</f>
        <v>55042000</v>
      </c>
      <c r="P26" s="280"/>
      <c r="Q26" s="281">
        <f t="shared" si="0"/>
        <v>0</v>
      </c>
      <c r="R26" s="282">
        <v>18797.07876766699</v>
      </c>
      <c r="S26" s="283">
        <v>0.59375184699793626</v>
      </c>
      <c r="T26" s="277">
        <v>11160.800236467967</v>
      </c>
      <c r="U26" s="278">
        <f>VLOOKUP(D26,'[1]2027-28 Calculations'!$B$4:$AU$291,29,FALSE)</f>
        <v>39033042.512583613</v>
      </c>
      <c r="V26" s="277">
        <f>VLOOKUP(D26,'[1]2027-28 Calculations'!$B$4:$AU$291,42,FALSE)</f>
        <v>8146554.0530304238</v>
      </c>
      <c r="W26" s="277">
        <f>VLOOKUP(D26,'[1]2027-28 Calculations'!$B$4:$AU$291,43,FALSE)</f>
        <v>8624102.559069965</v>
      </c>
      <c r="X26" s="284">
        <f>VLOOKUP(D26,'[1]2027-28 Calculations'!$B$4:$AU$291,46,FALSE)</f>
        <v>55804000</v>
      </c>
      <c r="Y26" s="280"/>
      <c r="Z26" s="285">
        <f t="shared" si="1"/>
        <v>0</v>
      </c>
      <c r="AA26" s="282">
        <v>18797.07876766699</v>
      </c>
      <c r="AB26" s="94">
        <v>0.59375184699793626</v>
      </c>
      <c r="AC26" s="277">
        <v>11160.800236467967</v>
      </c>
      <c r="AD26" s="278">
        <f>VLOOKUP(D26,'[1]2028-29 Calculations '!$B$4:$AU$291,29,FALSE)</f>
        <v>39364709.391829297</v>
      </c>
      <c r="AE26" s="277">
        <f>VLOOKUP(D26,'[1]2028-29 Calculations '!$B$4:$AU$291,42,FALSE)</f>
        <v>9125429.1577210352</v>
      </c>
      <c r="AF26" s="277">
        <f>VLOOKUP(D26,'[1]2028-29 Calculations '!$B$4:$AU$291,43,FALSE)</f>
        <v>9994207.1471995711</v>
      </c>
      <c r="AG26" s="284">
        <f>VLOOKUP(D26,'[1]2028-29 Calculations '!$B$4:$AU$291,46,FALSE)</f>
        <v>58484000</v>
      </c>
    </row>
    <row r="27" spans="4:33">
      <c r="D27" s="79" t="s">
        <v>89</v>
      </c>
      <c r="E27" s="80" t="s">
        <v>90</v>
      </c>
      <c r="F27" s="274" t="s">
        <v>60</v>
      </c>
      <c r="G27" s="275"/>
      <c r="H27" s="275"/>
      <c r="I27" s="276">
        <v>35851</v>
      </c>
      <c r="J27" s="94">
        <v>0.79573073119119342</v>
      </c>
      <c r="K27" s="277">
        <v>28527.742443935476</v>
      </c>
      <c r="L27" s="278">
        <f>VLOOKUP(D27,'[1]2026-27 Calculations'!$B$5:$AU$292,29,FALSE)</f>
        <v>94929718.589024067</v>
      </c>
      <c r="M27" s="277">
        <f>VLOOKUP(D27,'[1]2026-27 Calculations'!$B$5:$AU$292,42,FALSE)</f>
        <v>45157921.692575395</v>
      </c>
      <c r="N27" s="277">
        <f>VLOOKUP(D27,'[1]2026-27 Calculations'!$B$5:$AU$292,43,FALSE)</f>
        <v>51887458.680337809</v>
      </c>
      <c r="O27" s="279">
        <f>VLOOKUP(D27,'[1]2026-27 Calculations'!$B$5:$AU$292,46,FALSE)</f>
        <v>191975000</v>
      </c>
      <c r="P27" s="280"/>
      <c r="Q27" s="281">
        <f t="shared" si="0"/>
        <v>0</v>
      </c>
      <c r="R27" s="282">
        <v>35851</v>
      </c>
      <c r="S27" s="283">
        <v>0.79573073119119342</v>
      </c>
      <c r="T27" s="277">
        <v>28527.742443935476</v>
      </c>
      <c r="U27" s="278">
        <f>VLOOKUP(D27,'[1]2027-28 Calculations'!$B$4:$AU$291,29,FALSE)</f>
        <v>99771034.335308909</v>
      </c>
      <c r="V27" s="277">
        <f>VLOOKUP(D27,'[1]2027-28 Calculations'!$B$4:$AU$291,42,FALSE)</f>
        <v>42014587.686622195</v>
      </c>
      <c r="W27" s="277">
        <f>VLOOKUP(D27,'[1]2027-28 Calculations'!$B$4:$AU$291,43,FALSE)</f>
        <v>47829672.8002204</v>
      </c>
      <c r="X27" s="284">
        <f>VLOOKUP(D27,'[1]2027-28 Calculations'!$B$4:$AU$291,46,FALSE)</f>
        <v>189615000</v>
      </c>
      <c r="Y27" s="280"/>
      <c r="Z27" s="285">
        <f t="shared" si="1"/>
        <v>0</v>
      </c>
      <c r="AA27" s="282">
        <v>35851</v>
      </c>
      <c r="AB27" s="94">
        <v>0.79573073119119342</v>
      </c>
      <c r="AC27" s="277">
        <v>28527.742443935476</v>
      </c>
      <c r="AD27" s="278">
        <f>VLOOKUP(D27,'[1]2028-29 Calculations '!$B$4:$AU$291,29,FALSE)</f>
        <v>100618796.78135544</v>
      </c>
      <c r="AE27" s="277">
        <f>VLOOKUP(D27,'[1]2028-29 Calculations '!$B$4:$AU$291,42,FALSE)</f>
        <v>48231936.85254617</v>
      </c>
      <c r="AF27" s="277">
        <f>VLOOKUP(D27,'[1]2028-29 Calculations '!$B$4:$AU$291,43,FALSE)</f>
        <v>55428336.394892082</v>
      </c>
      <c r="AG27" s="284">
        <f>VLOOKUP(D27,'[1]2028-29 Calculations '!$B$4:$AU$291,46,FALSE)</f>
        <v>204279000</v>
      </c>
    </row>
    <row r="28" spans="4:33">
      <c r="D28" s="79" t="s">
        <v>91</v>
      </c>
      <c r="E28" s="80" t="s">
        <v>92</v>
      </c>
      <c r="F28" s="274" t="s">
        <v>60</v>
      </c>
      <c r="G28" s="275"/>
      <c r="H28" s="275"/>
      <c r="I28" s="276">
        <v>27069.500278999512</v>
      </c>
      <c r="J28" s="94">
        <v>0.7889676498991901</v>
      </c>
      <c r="K28" s="277">
        <v>21356.960019067716</v>
      </c>
      <c r="L28" s="278">
        <f>VLOOKUP(D28,'[1]2026-27 Calculations'!$B$5:$AU$292,29,FALSE)</f>
        <v>71068021.190654367</v>
      </c>
      <c r="M28" s="277">
        <f>VLOOKUP(D28,'[1]2026-27 Calculations'!$B$5:$AU$292,42,FALSE)</f>
        <v>38390145.367311701</v>
      </c>
      <c r="N28" s="277">
        <f>VLOOKUP(D28,'[1]2026-27 Calculations'!$B$5:$AU$292,43,FALSE)</f>
        <v>39177919.088002563</v>
      </c>
      <c r="O28" s="279">
        <f>VLOOKUP(D28,'[1]2026-27 Calculations'!$B$5:$AU$292,46,FALSE)</f>
        <v>148636000</v>
      </c>
      <c r="P28" s="280"/>
      <c r="Q28" s="281">
        <f t="shared" si="0"/>
        <v>0</v>
      </c>
      <c r="R28" s="282">
        <v>27069.500278999512</v>
      </c>
      <c r="S28" s="283">
        <v>0.7889676498991901</v>
      </c>
      <c r="T28" s="277">
        <v>21356.960019067716</v>
      </c>
      <c r="U28" s="278">
        <f>VLOOKUP(D28,'[1]2027-28 Calculations'!$B$4:$AU$291,29,FALSE)</f>
        <v>74692415.481099471</v>
      </c>
      <c r="V28" s="277">
        <f>VLOOKUP(D28,'[1]2027-28 Calculations'!$B$4:$AU$291,42,FALSE)</f>
        <v>35906054.822969221</v>
      </c>
      <c r="W28" s="277">
        <f>VLOOKUP(D28,'[1]2027-28 Calculations'!$B$4:$AU$291,43,FALSE)</f>
        <v>36114064.913392141</v>
      </c>
      <c r="X28" s="284">
        <f>VLOOKUP(D28,'[1]2027-28 Calculations'!$B$4:$AU$291,46,FALSE)</f>
        <v>146713000</v>
      </c>
      <c r="Y28" s="280"/>
      <c r="Z28" s="285">
        <f t="shared" si="1"/>
        <v>0</v>
      </c>
      <c r="AA28" s="282">
        <v>27069.500278999512</v>
      </c>
      <c r="AB28" s="94">
        <v>0.7889676498991901</v>
      </c>
      <c r="AC28" s="277">
        <v>21356.960019067716</v>
      </c>
      <c r="AD28" s="278">
        <f>VLOOKUP(D28,'[1]2028-29 Calculations '!$B$4:$AU$291,29,FALSE)</f>
        <v>75327082.900067702</v>
      </c>
      <c r="AE28" s="277">
        <f>VLOOKUP(D28,'[1]2028-29 Calculations '!$B$4:$AU$291,42,FALSE)</f>
        <v>40999762.868694007</v>
      </c>
      <c r="AF28" s="277">
        <f>VLOOKUP(D28,'[1]2028-29 Calculations '!$B$4:$AU$291,43,FALSE)</f>
        <v>41851478.829210065</v>
      </c>
      <c r="AG28" s="284">
        <f>VLOOKUP(D28,'[1]2028-29 Calculations '!$B$4:$AU$291,46,FALSE)</f>
        <v>158178000</v>
      </c>
    </row>
    <row r="29" spans="4:33">
      <c r="D29" s="79" t="s">
        <v>93</v>
      </c>
      <c r="E29" s="80" t="s">
        <v>94</v>
      </c>
      <c r="F29" s="274" t="s">
        <v>60</v>
      </c>
      <c r="G29" s="275"/>
      <c r="H29" s="275"/>
      <c r="I29" s="276">
        <v>33245.643932012536</v>
      </c>
      <c r="J29" s="94">
        <v>0.79166700188180406</v>
      </c>
      <c r="K29" s="277">
        <v>26319.479257286355</v>
      </c>
      <c r="L29" s="278">
        <f>VLOOKUP(D29,'[1]2026-27 Calculations'!$B$5:$AU$292,29,FALSE)</f>
        <v>87581439.86381191</v>
      </c>
      <c r="M29" s="277">
        <f>VLOOKUP(D29,'[1]2026-27 Calculations'!$B$5:$AU$292,42,FALSE)</f>
        <v>42620005.570601508</v>
      </c>
      <c r="N29" s="277">
        <f>VLOOKUP(D29,'[1]2026-27 Calculations'!$B$5:$AU$292,43,FALSE)</f>
        <v>48116704.577934332</v>
      </c>
      <c r="O29" s="279">
        <f>VLOOKUP(D29,'[1]2026-27 Calculations'!$B$5:$AU$292,46,FALSE)</f>
        <v>178318000</v>
      </c>
      <c r="P29" s="280"/>
      <c r="Q29" s="281">
        <f t="shared" si="0"/>
        <v>0</v>
      </c>
      <c r="R29" s="282">
        <v>33245.643932012536</v>
      </c>
      <c r="S29" s="283">
        <v>0.79166700188180406</v>
      </c>
      <c r="T29" s="277">
        <v>26319.479257286355</v>
      </c>
      <c r="U29" s="278">
        <f>VLOOKUP(D29,'[1]2027-28 Calculations'!$B$4:$AU$291,29,FALSE)</f>
        <v>92048001.128262937</v>
      </c>
      <c r="V29" s="277">
        <f>VLOOKUP(D29,'[1]2027-28 Calculations'!$B$4:$AU$291,42,FALSE)</f>
        <v>39723887.862752333</v>
      </c>
      <c r="W29" s="277">
        <f>VLOOKUP(D29,'[1]2027-28 Calculations'!$B$4:$AU$291,43,FALSE)</f>
        <v>44353805.23000174</v>
      </c>
      <c r="X29" s="284">
        <f>VLOOKUP(D29,'[1]2027-28 Calculations'!$B$4:$AU$291,46,FALSE)</f>
        <v>176126000</v>
      </c>
      <c r="Y29" s="280"/>
      <c r="Z29" s="285">
        <f t="shared" si="1"/>
        <v>0</v>
      </c>
      <c r="AA29" s="282">
        <v>33245.643932012536</v>
      </c>
      <c r="AB29" s="94">
        <v>0.79166700188180406</v>
      </c>
      <c r="AC29" s="277">
        <v>26319.479257286355</v>
      </c>
      <c r="AD29" s="278">
        <f>VLOOKUP(D29,'[1]2028-29 Calculations '!$B$4:$AU$291,29,FALSE)</f>
        <v>92830140.344419926</v>
      </c>
      <c r="AE29" s="277">
        <f>VLOOKUP(D29,'[1]2028-29 Calculations '!$B$4:$AU$291,42,FALSE)</f>
        <v>45519871.608601607</v>
      </c>
      <c r="AF29" s="277">
        <f>VLOOKUP(D29,'[1]2028-29 Calculations '!$B$4:$AU$291,43,FALSE)</f>
        <v>51400260.397991501</v>
      </c>
      <c r="AG29" s="284">
        <f>VLOOKUP(D29,'[1]2028-29 Calculations '!$B$4:$AU$291,46,FALSE)</f>
        <v>189750000</v>
      </c>
    </row>
    <row r="30" spans="4:33">
      <c r="D30" s="79" t="s">
        <v>95</v>
      </c>
      <c r="E30" s="80" t="s">
        <v>96</v>
      </c>
      <c r="F30" s="274" t="s">
        <v>60</v>
      </c>
      <c r="G30" s="275"/>
      <c r="H30" s="275"/>
      <c r="I30" s="276">
        <v>14908.539900072521</v>
      </c>
      <c r="J30" s="94">
        <v>0.74114535646985247</v>
      </c>
      <c r="K30" s="277">
        <v>11049.395118684268</v>
      </c>
      <c r="L30" s="278">
        <f>VLOOKUP(D30,'[1]2026-27 Calculations'!$B$5:$AU$292,29,FALSE)</f>
        <v>36768278.150892228</v>
      </c>
      <c r="M30" s="277">
        <f>VLOOKUP(D30,'[1]2026-27 Calculations'!$B$5:$AU$292,42,FALSE)</f>
        <v>24008620.676126368</v>
      </c>
      <c r="N30" s="277">
        <f>VLOOKUP(D30,'[1]2026-27 Calculations'!$B$5:$AU$292,43,FALSE)</f>
        <v>21577257.204797089</v>
      </c>
      <c r="O30" s="279">
        <f>VLOOKUP(D30,'[1]2026-27 Calculations'!$B$5:$AU$292,46,FALSE)</f>
        <v>82354000</v>
      </c>
      <c r="P30" s="280"/>
      <c r="Q30" s="281">
        <f t="shared" si="0"/>
        <v>0</v>
      </c>
      <c r="R30" s="282">
        <v>14908.539900072521</v>
      </c>
      <c r="S30" s="283">
        <v>0.74114535646985247</v>
      </c>
      <c r="T30" s="277">
        <v>11049.395118684268</v>
      </c>
      <c r="U30" s="278">
        <f>VLOOKUP(D30,'[1]2027-28 Calculations'!$B$4:$AU$291,29,FALSE)</f>
        <v>38643421.642535083</v>
      </c>
      <c r="V30" s="277">
        <f>VLOOKUP(D30,'[1]2027-28 Calculations'!$B$4:$AU$291,42,FALSE)</f>
        <v>22925422.487706654</v>
      </c>
      <c r="W30" s="277">
        <f>VLOOKUP(D30,'[1]2027-28 Calculations'!$B$4:$AU$291,43,FALSE)</f>
        <v>19889838.089579072</v>
      </c>
      <c r="X30" s="284">
        <f>VLOOKUP(D30,'[1]2027-28 Calculations'!$B$4:$AU$291,46,FALSE)</f>
        <v>81459000</v>
      </c>
      <c r="Y30" s="280"/>
      <c r="Z30" s="285">
        <f t="shared" si="1"/>
        <v>0</v>
      </c>
      <c r="AA30" s="282">
        <v>14908.539900072521</v>
      </c>
      <c r="AB30" s="94">
        <v>0.74114535646985247</v>
      </c>
      <c r="AC30" s="277">
        <v>11049.395118684268</v>
      </c>
      <c r="AD30" s="278">
        <f>VLOOKUP(D30,'[1]2028-29 Calculations '!$B$4:$AU$291,29,FALSE)</f>
        <v>38971777.882134467</v>
      </c>
      <c r="AE30" s="277">
        <f>VLOOKUP(D30,'[1]2028-29 Calculations '!$B$4:$AU$291,42,FALSE)</f>
        <v>25631393.153008148</v>
      </c>
      <c r="AF30" s="277">
        <f>VLOOKUP(D30,'[1]2028-29 Calculations '!$B$4:$AU$291,43,FALSE)</f>
        <v>23049721.478839934</v>
      </c>
      <c r="AG30" s="284">
        <f>VLOOKUP(D30,'[1]2028-29 Calculations '!$B$4:$AU$291,46,FALSE)</f>
        <v>87653000</v>
      </c>
    </row>
    <row r="31" spans="4:33">
      <c r="D31" s="79" t="s">
        <v>97</v>
      </c>
      <c r="E31" s="80" t="s">
        <v>534</v>
      </c>
      <c r="F31" s="274" t="s">
        <v>60</v>
      </c>
      <c r="G31" s="275"/>
      <c r="H31" s="275"/>
      <c r="I31" s="276">
        <v>66636.966980781304</v>
      </c>
      <c r="J31" s="94">
        <v>0.67353271615444466</v>
      </c>
      <c r="K31" s="277">
        <v>44882.177366859672</v>
      </c>
      <c r="L31" s="278">
        <f>VLOOKUP(D31,'[1]2026-27 Calculations'!$B$5:$AU$292,29,FALSE)</f>
        <v>149351196.48783839</v>
      </c>
      <c r="M31" s="277">
        <f>VLOOKUP(D31,'[1]2026-27 Calculations'!$B$5:$AU$292,42,FALSE)</f>
        <v>38422150.643451944</v>
      </c>
      <c r="N31" s="277">
        <f>VLOOKUP(D31,'[1]2026-27 Calculations'!$B$5:$AU$292,43,FALSE)</f>
        <v>55181225.325902894</v>
      </c>
      <c r="O31" s="279">
        <f>VLOOKUP(D31,'[1]2026-27 Calculations'!$B$5:$AU$292,46,FALSE)</f>
        <v>242955000</v>
      </c>
      <c r="P31" s="280"/>
      <c r="Q31" s="281">
        <f t="shared" si="0"/>
        <v>0</v>
      </c>
      <c r="R31" s="282">
        <v>66636.966980781304</v>
      </c>
      <c r="S31" s="283">
        <v>0.67353271615444466</v>
      </c>
      <c r="T31" s="277">
        <v>44882.177366859672</v>
      </c>
      <c r="U31" s="278">
        <f>VLOOKUP(D31,'[1]2027-28 Calculations'!$B$4:$AU$291,29,FALSE)</f>
        <v>156967950.33510676</v>
      </c>
      <c r="V31" s="277">
        <f>VLOOKUP(D31,'[1]2027-28 Calculations'!$B$4:$AU$291,42,FALSE)</f>
        <v>35397801.673417106</v>
      </c>
      <c r="W31" s="277">
        <f>VLOOKUP(D31,'[1]2027-28 Calculations'!$B$4:$AU$291,43,FALSE)</f>
        <v>50865855.048193082</v>
      </c>
      <c r="X31" s="284">
        <f>VLOOKUP(D31,'[1]2027-28 Calculations'!$B$4:$AU$291,46,FALSE)</f>
        <v>243232000</v>
      </c>
      <c r="Y31" s="280"/>
      <c r="Z31" s="285">
        <f t="shared" si="1"/>
        <v>0</v>
      </c>
      <c r="AA31" s="282">
        <v>66636.966980781304</v>
      </c>
      <c r="AB31" s="94">
        <v>0.67353271615444466</v>
      </c>
      <c r="AC31" s="277">
        <v>44882.177366859672</v>
      </c>
      <c r="AD31" s="278">
        <f>VLOOKUP(D31,'[1]2028-29 Calculations '!$B$4:$AU$291,29,FALSE)</f>
        <v>158301719.54391116</v>
      </c>
      <c r="AE31" s="277">
        <f>VLOOKUP(D31,'[1]2028-29 Calculations '!$B$4:$AU$291,42,FALSE)</f>
        <v>41044520.789839238</v>
      </c>
      <c r="AF31" s="277">
        <f>VLOOKUP(D31,'[1]2028-29 Calculations '!$B$4:$AU$291,43,FALSE)</f>
        <v>58946874.59814848</v>
      </c>
      <c r="AG31" s="284">
        <f>VLOOKUP(D31,'[1]2028-29 Calculations '!$B$4:$AU$291,46,FALSE)</f>
        <v>258293000</v>
      </c>
    </row>
    <row r="32" spans="4:33" s="10" customFormat="1">
      <c r="D32" s="104" t="s">
        <v>98</v>
      </c>
      <c r="E32" s="105" t="s">
        <v>99</v>
      </c>
      <c r="F32" s="286" t="s">
        <v>74</v>
      </c>
      <c r="G32" s="287"/>
      <c r="H32" s="287"/>
      <c r="I32" s="258">
        <v>196508.72985953285</v>
      </c>
      <c r="J32" s="107">
        <v>0</v>
      </c>
      <c r="K32" s="261">
        <v>0</v>
      </c>
      <c r="L32" s="260">
        <f>VLOOKUP(D32,'[1]2026-27 Calculations'!$B$5:$AU$292,29,FALSE)</f>
        <v>637359216.96234536</v>
      </c>
      <c r="M32" s="261">
        <f>VLOOKUP(D32,'[1]2026-27 Calculations'!$B$5:$AU$292,42,FALSE)</f>
        <v>34316646.576670133</v>
      </c>
      <c r="N32" s="261">
        <f>VLOOKUP(D32,'[1]2026-27 Calculations'!$B$5:$AU$292,43,FALSE)</f>
        <v>24152235.130029477</v>
      </c>
      <c r="O32" s="262">
        <f>VLOOKUP(D32,'[1]2026-27 Calculations'!$B$5:$AU$292,46,FALSE)</f>
        <v>695828000</v>
      </c>
      <c r="P32" s="288"/>
      <c r="Q32" s="263">
        <f t="shared" si="0"/>
        <v>0</v>
      </c>
      <c r="R32" s="264">
        <v>196508.72985953285</v>
      </c>
      <c r="S32" s="107">
        <v>0</v>
      </c>
      <c r="T32" s="261">
        <v>0</v>
      </c>
      <c r="U32" s="260">
        <f>VLOOKUP(D32,'[1]2027-28 Calculations'!$B$4:$AU$291,29,FALSE)</f>
        <v>677835731.5486331</v>
      </c>
      <c r="V32" s="261">
        <f>VLOOKUP(D32,'[1]2027-28 Calculations'!$B$4:$AU$291,42,FALSE)</f>
        <v>31927947.581860989</v>
      </c>
      <c r="W32" s="261">
        <f>VLOOKUP(D32,'[1]2027-28 Calculations'!$B$4:$AU$291,43,FALSE)</f>
        <v>24949258.889320452</v>
      </c>
      <c r="X32" s="266">
        <f>VLOOKUP(D32,'[1]2027-28 Calculations'!$B$4:$AU$291,46,FALSE)</f>
        <v>734713000</v>
      </c>
      <c r="Y32" s="288"/>
      <c r="Z32" s="289">
        <f t="shared" si="1"/>
        <v>0</v>
      </c>
      <c r="AA32" s="264">
        <v>196508.72985953285</v>
      </c>
      <c r="AB32" s="107">
        <v>0</v>
      </c>
      <c r="AC32" s="261">
        <v>0</v>
      </c>
      <c r="AD32" s="260">
        <f>VLOOKUP(D32,'[1]2028-29 Calculations '!$B$4:$AU$291,29,FALSE)</f>
        <v>690136675.8650583</v>
      </c>
      <c r="AE32" s="261">
        <f>VLOOKUP(D32,'[1]2028-29 Calculations '!$B$4:$AU$291,42,FALSE)</f>
        <v>36652668.427591302</v>
      </c>
      <c r="AF32" s="261">
        <f>VLOOKUP(D32,'[1]2028-29 Calculations '!$B$4:$AU$291,43,FALSE)</f>
        <v>25747635.173778705</v>
      </c>
      <c r="AG32" s="266">
        <f>VLOOKUP(D32,'[1]2028-29 Calculations '!$B$4:$AU$291,46,FALSE)</f>
        <v>752537000</v>
      </c>
    </row>
    <row r="33" spans="4:33">
      <c r="D33" s="79" t="s">
        <v>100</v>
      </c>
      <c r="E33" s="80" t="s">
        <v>101</v>
      </c>
      <c r="F33" s="274" t="s">
        <v>60</v>
      </c>
      <c r="G33" s="275"/>
      <c r="H33" s="275"/>
      <c r="I33" s="276">
        <v>36245.693926413594</v>
      </c>
      <c r="J33" s="94">
        <v>0.80521013166077915</v>
      </c>
      <c r="K33" s="277">
        <v>29185.399978623795</v>
      </c>
      <c r="L33" s="278">
        <f>VLOOKUP(D33,'[1]2026-27 Calculations'!$B$5:$AU$292,29,FALSE)</f>
        <v>97118158.309363216</v>
      </c>
      <c r="M33" s="277">
        <f>VLOOKUP(D33,'[1]2026-27 Calculations'!$B$5:$AU$292,42,FALSE)</f>
        <v>38390145.367311701</v>
      </c>
      <c r="N33" s="277">
        <f>VLOOKUP(D33,'[1]2026-27 Calculations'!$B$5:$AU$292,43,FALSE)</f>
        <v>52458702.573065087</v>
      </c>
      <c r="O33" s="279">
        <f>VLOOKUP(D33,'[1]2026-27 Calculations'!$B$5:$AU$292,46,FALSE)</f>
        <v>187967000</v>
      </c>
      <c r="P33" s="280"/>
      <c r="Q33" s="281">
        <f t="shared" si="0"/>
        <v>0</v>
      </c>
      <c r="R33" s="282">
        <v>36245.693926413594</v>
      </c>
      <c r="S33" s="283">
        <v>0.80521013166077915</v>
      </c>
      <c r="T33" s="277">
        <v>29185.399978623795</v>
      </c>
      <c r="U33" s="278">
        <f>VLOOKUP(D33,'[1]2027-28 Calculations'!$B$4:$AU$291,29,FALSE)</f>
        <v>102071082.17832397</v>
      </c>
      <c r="V33" s="277">
        <f>VLOOKUP(D33,'[1]2027-28 Calculations'!$B$4:$AU$291,42,FALSE)</f>
        <v>35906054.822969221</v>
      </c>
      <c r="W33" s="277">
        <f>VLOOKUP(D33,'[1]2027-28 Calculations'!$B$4:$AU$291,43,FALSE)</f>
        <v>48356243.366078995</v>
      </c>
      <c r="X33" s="284">
        <f>VLOOKUP(D33,'[1]2027-28 Calculations'!$B$4:$AU$291,46,FALSE)</f>
        <v>186333000</v>
      </c>
      <c r="Y33" s="280"/>
      <c r="Z33" s="285">
        <f t="shared" si="1"/>
        <v>0</v>
      </c>
      <c r="AA33" s="282">
        <v>36245.693926413594</v>
      </c>
      <c r="AB33" s="94">
        <v>0.80521013166077915</v>
      </c>
      <c r="AC33" s="277">
        <v>29185.399978623795</v>
      </c>
      <c r="AD33" s="278">
        <f>VLOOKUP(D33,'[1]2028-29 Calculations '!$B$4:$AU$291,29,FALSE)</f>
        <v>102938388.31456484</v>
      </c>
      <c r="AE33" s="277">
        <f>VLOOKUP(D33,'[1]2028-29 Calculations '!$B$4:$AU$291,42,FALSE)</f>
        <v>40999762.868694007</v>
      </c>
      <c r="AF33" s="277">
        <f>VLOOKUP(D33,'[1]2028-29 Calculations '!$B$4:$AU$291,43,FALSE)</f>
        <v>56038562.824455366</v>
      </c>
      <c r="AG33" s="284">
        <f>VLOOKUP(D33,'[1]2028-29 Calculations '!$B$4:$AU$291,46,FALSE)</f>
        <v>199977000</v>
      </c>
    </row>
    <row r="34" spans="4:33">
      <c r="D34" s="79" t="s">
        <v>102</v>
      </c>
      <c r="E34" s="80" t="s">
        <v>103</v>
      </c>
      <c r="F34" s="274" t="s">
        <v>60</v>
      </c>
      <c r="G34" s="275"/>
      <c r="H34" s="275"/>
      <c r="I34" s="276">
        <v>35852.039106088567</v>
      </c>
      <c r="J34" s="94">
        <v>0.78287727845581612</v>
      </c>
      <c r="K34" s="277">
        <v>28067.746802466107</v>
      </c>
      <c r="L34" s="278">
        <f>VLOOKUP(D34,'[1]2026-27 Calculations'!$B$5:$AU$292,29,FALSE)</f>
        <v>93399024.147194952</v>
      </c>
      <c r="M34" s="277">
        <f>VLOOKUP(D34,'[1]2026-27 Calculations'!$B$5:$AU$292,42,FALSE)</f>
        <v>38390145.367311701</v>
      </c>
      <c r="N34" s="277">
        <f>VLOOKUP(D34,'[1]2026-27 Calculations'!$B$5:$AU$292,43,FALSE)</f>
        <v>51888962.587459922</v>
      </c>
      <c r="O34" s="279">
        <f>VLOOKUP(D34,'[1]2026-27 Calculations'!$B$5:$AU$292,46,FALSE)</f>
        <v>183678000</v>
      </c>
      <c r="P34" s="280"/>
      <c r="Q34" s="281">
        <f t="shared" si="0"/>
        <v>0</v>
      </c>
      <c r="R34" s="282">
        <v>35852.039106088567</v>
      </c>
      <c r="S34" s="283">
        <v>0.78287727845581612</v>
      </c>
      <c r="T34" s="277">
        <v>28067.746802466107</v>
      </c>
      <c r="U34" s="278">
        <f>VLOOKUP(D34,'[1]2027-28 Calculations'!$B$4:$AU$291,29,FALSE)</f>
        <v>98162276.087812543</v>
      </c>
      <c r="V34" s="277">
        <f>VLOOKUP(D34,'[1]2027-28 Calculations'!$B$4:$AU$291,42,FALSE)</f>
        <v>35906054.822969221</v>
      </c>
      <c r="W34" s="277">
        <f>VLOOKUP(D34,'[1]2027-28 Calculations'!$B$4:$AU$291,43,FALSE)</f>
        <v>47831059.096396826</v>
      </c>
      <c r="X34" s="284">
        <f>VLOOKUP(D34,'[1]2027-28 Calculations'!$B$4:$AU$291,46,FALSE)</f>
        <v>181899000</v>
      </c>
      <c r="Y34" s="280"/>
      <c r="Z34" s="285">
        <f t="shared" si="1"/>
        <v>0</v>
      </c>
      <c r="AA34" s="282">
        <v>35852.039106088567</v>
      </c>
      <c r="AB34" s="94">
        <v>0.78287727845581612</v>
      </c>
      <c r="AC34" s="277">
        <v>28067.746802466107</v>
      </c>
      <c r="AD34" s="278">
        <f>VLOOKUP(D34,'[1]2028-29 Calculations '!$B$4:$AU$291,29,FALSE)</f>
        <v>98996368.786561385</v>
      </c>
      <c r="AE34" s="277">
        <f>VLOOKUP(D34,'[1]2028-29 Calculations '!$B$4:$AU$291,42,FALSE)</f>
        <v>40999762.868694007</v>
      </c>
      <c r="AF34" s="277">
        <f>VLOOKUP(D34,'[1]2028-29 Calculations '!$B$4:$AU$291,43,FALSE)</f>
        <v>55429942.93088346</v>
      </c>
      <c r="AG34" s="284">
        <f>VLOOKUP(D34,'[1]2028-29 Calculations '!$B$4:$AU$291,46,FALSE)</f>
        <v>195426000</v>
      </c>
    </row>
    <row r="35" spans="4:33">
      <c r="D35" s="79" t="s">
        <v>104</v>
      </c>
      <c r="E35" s="80" t="s">
        <v>535</v>
      </c>
      <c r="F35" s="274" t="s">
        <v>60</v>
      </c>
      <c r="G35" s="275"/>
      <c r="H35" s="275"/>
      <c r="I35" s="276">
        <v>25689.534791681337</v>
      </c>
      <c r="J35" s="94">
        <v>0.62263945816908506</v>
      </c>
      <c r="K35" s="277">
        <v>15995.318023308328</v>
      </c>
      <c r="L35" s="278">
        <f>VLOOKUP(D35,'[1]2026-27 Calculations'!$B$5:$AU$292,29,FALSE)</f>
        <v>53226470.397323623</v>
      </c>
      <c r="M35" s="277">
        <f>VLOOKUP(D35,'[1]2026-27 Calculations'!$B$5:$AU$292,42,FALSE)</f>
        <v>10564660.199454388</v>
      </c>
      <c r="N35" s="277">
        <f>VLOOKUP(D35,'[1]2026-27 Calculations'!$B$5:$AU$292,43,FALSE)</f>
        <v>13910142.197290305</v>
      </c>
      <c r="O35" s="279">
        <f>VLOOKUP(D35,'[1]2026-27 Calculations'!$B$5:$AU$292,46,FALSE)</f>
        <v>77701000</v>
      </c>
      <c r="P35" s="280"/>
      <c r="Q35" s="281">
        <f t="shared" si="0"/>
        <v>0</v>
      </c>
      <c r="R35" s="282">
        <v>25689.534791681337</v>
      </c>
      <c r="S35" s="283">
        <v>0.62263945816908506</v>
      </c>
      <c r="T35" s="277">
        <v>15995.318023308328</v>
      </c>
      <c r="U35" s="278">
        <f>VLOOKUP(D35,'[1]2027-28 Calculations'!$B$4:$AU$291,29,FALSE)</f>
        <v>55940964.373328321</v>
      </c>
      <c r="V35" s="277">
        <f>VLOOKUP(D35,'[1]2027-28 Calculations'!$B$4:$AU$291,42,FALSE)</f>
        <v>10005262.268943662</v>
      </c>
      <c r="W35" s="277">
        <f>VLOOKUP(D35,'[1]2027-28 Calculations'!$B$4:$AU$291,43,FALSE)</f>
        <v>12822319.050153231</v>
      </c>
      <c r="X35" s="284">
        <f>VLOOKUP(D35,'[1]2027-28 Calculations'!$B$4:$AU$291,46,FALSE)</f>
        <v>78769000</v>
      </c>
      <c r="Y35" s="280"/>
      <c r="Z35" s="285">
        <f t="shared" si="1"/>
        <v>0</v>
      </c>
      <c r="AA35" s="282">
        <v>25689.534791681337</v>
      </c>
      <c r="AB35" s="94">
        <v>0.62263945816908506</v>
      </c>
      <c r="AC35" s="277">
        <v>15995.318023308328</v>
      </c>
      <c r="AD35" s="278">
        <f>VLOOKUP(D35,'[1]2028-29 Calculations '!$B$4:$AU$291,29,FALSE)</f>
        <v>56416299.214820996</v>
      </c>
      <c r="AE35" s="277">
        <f>VLOOKUP(D35,'[1]2028-29 Calculations '!$B$4:$AU$291,42,FALSE)</f>
        <v>11280365.022541061</v>
      </c>
      <c r="AF35" s="277">
        <f>VLOOKUP(D35,'[1]2028-29 Calculations '!$B$4:$AU$291,43,FALSE)</f>
        <v>14859391.086431419</v>
      </c>
      <c r="AG35" s="284">
        <f>VLOOKUP(D35,'[1]2028-29 Calculations '!$B$4:$AU$291,46,FALSE)</f>
        <v>82556000</v>
      </c>
    </row>
    <row r="36" spans="4:33" s="10" customFormat="1">
      <c r="D36" s="104" t="s">
        <v>105</v>
      </c>
      <c r="E36" s="105" t="s">
        <v>106</v>
      </c>
      <c r="F36" s="286" t="s">
        <v>74</v>
      </c>
      <c r="G36" s="287"/>
      <c r="H36" s="287"/>
      <c r="I36" s="258">
        <v>97787.267824183495</v>
      </c>
      <c r="J36" s="107">
        <v>0</v>
      </c>
      <c r="K36" s="261">
        <v>0</v>
      </c>
      <c r="L36" s="260">
        <f>VLOOKUP(D36,'[1]2026-27 Calculations'!$B$5:$AU$292,29,FALSE)</f>
        <v>325796976.43897766</v>
      </c>
      <c r="M36" s="261">
        <f>VLOOKUP(D36,'[1]2026-27 Calculations'!$B$5:$AU$292,42,FALSE)</f>
        <v>25713268.132361319</v>
      </c>
      <c r="N36" s="261">
        <f>VLOOKUP(D36,'[1]2026-27 Calculations'!$B$5:$AU$292,43,FALSE)</f>
        <v>13213759.520888468</v>
      </c>
      <c r="O36" s="262">
        <f>VLOOKUP(D36,'[1]2026-27 Calculations'!$B$5:$AU$292,46,FALSE)</f>
        <v>364724000</v>
      </c>
      <c r="P36" s="288"/>
      <c r="Q36" s="263">
        <f t="shared" si="0"/>
        <v>0</v>
      </c>
      <c r="R36" s="264">
        <v>97787.267824183495</v>
      </c>
      <c r="S36" s="107">
        <v>0</v>
      </c>
      <c r="T36" s="261">
        <v>0</v>
      </c>
      <c r="U36" s="260">
        <f>VLOOKUP(D36,'[1]2027-28 Calculations'!$B$4:$AU$291,29,FALSE)</f>
        <v>346487233.54681486</v>
      </c>
      <c r="V36" s="261">
        <f>VLOOKUP(D36,'[1]2027-28 Calculations'!$B$4:$AU$291,42,FALSE)</f>
        <v>24257481.434841048</v>
      </c>
      <c r="W36" s="261">
        <f>VLOOKUP(D36,'[1]2027-28 Calculations'!$B$4:$AU$291,43,FALSE)</f>
        <v>13649813.585077789</v>
      </c>
      <c r="X36" s="266">
        <f>VLOOKUP(D36,'[1]2027-28 Calculations'!$B$4:$AU$291,46,FALSE)</f>
        <v>384395000</v>
      </c>
      <c r="Y36" s="288"/>
      <c r="Z36" s="289">
        <f t="shared" si="1"/>
        <v>0</v>
      </c>
      <c r="AA36" s="264">
        <v>97787.267824183495</v>
      </c>
      <c r="AB36" s="107">
        <v>0</v>
      </c>
      <c r="AC36" s="261">
        <v>0</v>
      </c>
      <c r="AD36" s="260">
        <f>VLOOKUP(D36,'[1]2028-29 Calculations '!$B$4:$AU$291,29,FALSE)</f>
        <v>352775069.91754448</v>
      </c>
      <c r="AE36" s="261">
        <f>VLOOKUP(D36,'[1]2028-29 Calculations '!$B$4:$AU$291,42,FALSE)</f>
        <v>27457070.869529672</v>
      </c>
      <c r="AF36" s="261">
        <f>VLOOKUP(D36,'[1]2028-29 Calculations '!$B$4:$AU$291,43,FALSE)</f>
        <v>14086607.619800279</v>
      </c>
      <c r="AG36" s="266">
        <f>VLOOKUP(D36,'[1]2028-29 Calculations '!$B$4:$AU$291,46,FALSE)</f>
        <v>394319000</v>
      </c>
    </row>
    <row r="37" spans="4:33">
      <c r="D37" s="79" t="s">
        <v>107</v>
      </c>
      <c r="E37" s="80" t="s">
        <v>108</v>
      </c>
      <c r="F37" s="274" t="s">
        <v>60</v>
      </c>
      <c r="G37" s="275"/>
      <c r="H37" s="275"/>
      <c r="I37" s="276">
        <v>63963.651494504767</v>
      </c>
      <c r="J37" s="94">
        <v>0.77433533869667692</v>
      </c>
      <c r="K37" s="277">
        <v>49529.315744273554</v>
      </c>
      <c r="L37" s="278">
        <f>VLOOKUP(D37,'[1]2026-27 Calculations'!$B$5:$AU$292,29,FALSE)</f>
        <v>164815144.93308014</v>
      </c>
      <c r="M37" s="277">
        <f>VLOOKUP(D37,'[1]2026-27 Calculations'!$B$5:$AU$292,42,FALSE)</f>
        <v>63769306.587050527</v>
      </c>
      <c r="N37" s="277">
        <f>VLOOKUP(D37,'[1]2026-27 Calculations'!$B$5:$AU$292,43,FALSE)</f>
        <v>92575139.437244251</v>
      </c>
      <c r="O37" s="279">
        <f>VLOOKUP(D37,'[1]2026-27 Calculations'!$B$5:$AU$292,46,FALSE)</f>
        <v>321160000</v>
      </c>
      <c r="P37" s="280"/>
      <c r="Q37" s="281">
        <f t="shared" si="0"/>
        <v>0</v>
      </c>
      <c r="R37" s="282">
        <v>63963.651494504767</v>
      </c>
      <c r="S37" s="283">
        <v>0.77433533869667692</v>
      </c>
      <c r="T37" s="277">
        <v>49529.315744273554</v>
      </c>
      <c r="U37" s="278">
        <f>VLOOKUP(D37,'[1]2027-28 Calculations'!$B$4:$AU$291,29,FALSE)</f>
        <v>173220543.877168</v>
      </c>
      <c r="V37" s="277">
        <f>VLOOKUP(D37,'[1]2027-28 Calculations'!$B$4:$AU$291,42,FALSE)</f>
        <v>58813053.061667874</v>
      </c>
      <c r="W37" s="277">
        <f>VLOOKUP(D37,'[1]2027-28 Calculations'!$B$4:$AU$291,43,FALSE)</f>
        <v>85335430.590206459</v>
      </c>
      <c r="X37" s="284">
        <f>VLOOKUP(D37,'[1]2027-28 Calculations'!$B$4:$AU$291,46,FALSE)</f>
        <v>317369000</v>
      </c>
      <c r="Y37" s="280"/>
      <c r="Z37" s="285">
        <f t="shared" si="1"/>
        <v>0</v>
      </c>
      <c r="AA37" s="282">
        <v>63963.651494504767</v>
      </c>
      <c r="AB37" s="94">
        <v>0.77433533869667692</v>
      </c>
      <c r="AC37" s="277">
        <v>49529.315744273554</v>
      </c>
      <c r="AD37" s="278">
        <f>VLOOKUP(D37,'[1]2028-29 Calculations '!$B$4:$AU$291,29,FALSE)</f>
        <v>174692412.67116371</v>
      </c>
      <c r="AE37" s="277">
        <f>VLOOKUP(D37,'[1]2028-29 Calculations '!$B$4:$AU$291,42,FALSE)</f>
        <v>68120415.308139622</v>
      </c>
      <c r="AF37" s="277">
        <f>VLOOKUP(D37,'[1]2028-29 Calculations '!$B$4:$AU$291,43,FALSE)</f>
        <v>98892605.285293341</v>
      </c>
      <c r="AG37" s="284">
        <f>VLOOKUP(D37,'[1]2028-29 Calculations '!$B$4:$AU$291,46,FALSE)</f>
        <v>341705000</v>
      </c>
    </row>
    <row r="38" spans="4:33">
      <c r="D38" s="79" t="s">
        <v>109</v>
      </c>
      <c r="E38" s="80" t="s">
        <v>110</v>
      </c>
      <c r="F38" s="274" t="s">
        <v>60</v>
      </c>
      <c r="G38" s="275"/>
      <c r="H38" s="275"/>
      <c r="I38" s="276">
        <v>35263.670507779738</v>
      </c>
      <c r="J38" s="94">
        <v>0.81371617822517739</v>
      </c>
      <c r="K38" s="277">
        <v>28694.61919578243</v>
      </c>
      <c r="L38" s="278">
        <f>VLOOKUP(D38,'[1]2026-27 Calculations'!$B$5:$AU$292,29,FALSE)</f>
        <v>95485022.364743948</v>
      </c>
      <c r="M38" s="277">
        <f>VLOOKUP(D38,'[1]2026-27 Calculations'!$B$5:$AU$292,42,FALSE)</f>
        <v>42620005.570601508</v>
      </c>
      <c r="N38" s="277">
        <f>VLOOKUP(D38,'[1]2026-27 Calculations'!$B$5:$AU$292,43,FALSE)</f>
        <v>51037411.686967395</v>
      </c>
      <c r="O38" s="279">
        <f>VLOOKUP(D38,'[1]2026-27 Calculations'!$B$5:$AU$292,46,FALSE)</f>
        <v>189142000</v>
      </c>
      <c r="P38" s="280"/>
      <c r="Q38" s="281">
        <f t="shared" si="0"/>
        <v>0</v>
      </c>
      <c r="R38" s="282">
        <v>35263.670507779738</v>
      </c>
      <c r="S38" s="283">
        <v>0.81371617822517739</v>
      </c>
      <c r="T38" s="277">
        <v>28694.61919578243</v>
      </c>
      <c r="U38" s="278">
        <f>VLOOKUP(D38,'[1]2027-28 Calculations'!$B$4:$AU$291,29,FALSE)</f>
        <v>100354658.01920216</v>
      </c>
      <c r="V38" s="277">
        <f>VLOOKUP(D38,'[1]2027-28 Calculations'!$B$4:$AU$291,42,FALSE)</f>
        <v>39723887.862752333</v>
      </c>
      <c r="W38" s="277">
        <f>VLOOKUP(D38,'[1]2027-28 Calculations'!$B$4:$AU$291,43,FALSE)</f>
        <v>47046102.538893946</v>
      </c>
      <c r="X38" s="284">
        <f>VLOOKUP(D38,'[1]2027-28 Calculations'!$B$4:$AU$291,46,FALSE)</f>
        <v>187125000</v>
      </c>
      <c r="Y38" s="280"/>
      <c r="Z38" s="285">
        <f t="shared" si="1"/>
        <v>0</v>
      </c>
      <c r="AA38" s="282">
        <v>35263.670507779738</v>
      </c>
      <c r="AB38" s="94">
        <v>0.81371617822517739</v>
      </c>
      <c r="AC38" s="277">
        <v>28694.61919578243</v>
      </c>
      <c r="AD38" s="278">
        <f>VLOOKUP(D38,'[1]2028-29 Calculations '!$B$4:$AU$291,29,FALSE)</f>
        <v>101207379.56229648</v>
      </c>
      <c r="AE38" s="277">
        <f>VLOOKUP(D38,'[1]2028-29 Calculations '!$B$4:$AU$291,42,FALSE)</f>
        <v>45519871.608601607</v>
      </c>
      <c r="AF38" s="277">
        <f>VLOOKUP(D38,'[1]2028-29 Calculations '!$B$4:$AU$291,43,FALSE)</f>
        <v>54520280.924488857</v>
      </c>
      <c r="AG38" s="284">
        <f>VLOOKUP(D38,'[1]2028-29 Calculations '!$B$4:$AU$291,46,FALSE)</f>
        <v>201248000</v>
      </c>
    </row>
    <row r="39" spans="4:33">
      <c r="D39" s="79" t="s">
        <v>111</v>
      </c>
      <c r="E39" s="80" t="s">
        <v>112</v>
      </c>
      <c r="F39" s="274" t="s">
        <v>60</v>
      </c>
      <c r="G39" s="275"/>
      <c r="H39" s="275"/>
      <c r="I39" s="276">
        <v>63526.330877019333</v>
      </c>
      <c r="J39" s="94">
        <v>0.79565119568202924</v>
      </c>
      <c r="K39" s="277">
        <v>50544.801119592645</v>
      </c>
      <c r="L39" s="278">
        <f>VLOOKUP(D39,'[1]2026-27 Calculations'!$B$5:$AU$292,29,FALSE)</f>
        <v>168194302.64595425</v>
      </c>
      <c r="M39" s="277">
        <f>VLOOKUP(D39,'[1]2026-27 Calculations'!$B$5:$AU$292,42,FALSE)</f>
        <v>63769306.587050527</v>
      </c>
      <c r="N39" s="277">
        <f>VLOOKUP(D39,'[1]2026-27 Calculations'!$B$5:$AU$292,43,FALSE)</f>
        <v>91942201.570243746</v>
      </c>
      <c r="O39" s="279">
        <f>VLOOKUP(D39,'[1]2026-27 Calculations'!$B$5:$AU$292,46,FALSE)</f>
        <v>323906000</v>
      </c>
      <c r="P39" s="280"/>
      <c r="Q39" s="281">
        <f t="shared" si="0"/>
        <v>0</v>
      </c>
      <c r="R39" s="282">
        <v>63526.330877019333</v>
      </c>
      <c r="S39" s="283">
        <v>0.79565119568202924</v>
      </c>
      <c r="T39" s="277">
        <v>50544.801119592645</v>
      </c>
      <c r="U39" s="278">
        <f>VLOOKUP(D39,'[1]2027-28 Calculations'!$B$4:$AU$291,29,FALSE)</f>
        <v>176772035.0772543</v>
      </c>
      <c r="V39" s="277">
        <f>VLOOKUP(D39,'[1]2027-28 Calculations'!$B$4:$AU$291,42,FALSE)</f>
        <v>58813053.061667874</v>
      </c>
      <c r="W39" s="277">
        <f>VLOOKUP(D39,'[1]2027-28 Calculations'!$B$4:$AU$291,43,FALSE)</f>
        <v>84751990.740742877</v>
      </c>
      <c r="X39" s="284">
        <f>VLOOKUP(D39,'[1]2027-28 Calculations'!$B$4:$AU$291,46,FALSE)</f>
        <v>320337000</v>
      </c>
      <c r="Y39" s="280"/>
      <c r="Z39" s="285">
        <f t="shared" si="1"/>
        <v>0</v>
      </c>
      <c r="AA39" s="282">
        <v>63526.330877019333</v>
      </c>
      <c r="AB39" s="94">
        <v>0.79565119568202924</v>
      </c>
      <c r="AC39" s="277">
        <v>50544.801119592645</v>
      </c>
      <c r="AD39" s="278">
        <f>VLOOKUP(D39,'[1]2028-29 Calculations '!$B$4:$AU$291,29,FALSE)</f>
        <v>178274081.17558447</v>
      </c>
      <c r="AE39" s="277">
        <f>VLOOKUP(D39,'[1]2028-29 Calculations '!$B$4:$AU$291,42,FALSE)</f>
        <v>68120415.308139622</v>
      </c>
      <c r="AF39" s="277">
        <f>VLOOKUP(D39,'[1]2028-29 Calculations '!$B$4:$AU$291,43,FALSE)</f>
        <v>98216474.792464569</v>
      </c>
      <c r="AG39" s="284">
        <f>VLOOKUP(D39,'[1]2028-29 Calculations '!$B$4:$AU$291,46,FALSE)</f>
        <v>344611000</v>
      </c>
    </row>
    <row r="40" spans="4:33">
      <c r="D40" s="79" t="s">
        <v>113</v>
      </c>
      <c r="E40" s="80" t="s">
        <v>114</v>
      </c>
      <c r="F40" s="274" t="s">
        <v>60</v>
      </c>
      <c r="G40" s="275"/>
      <c r="H40" s="275"/>
      <c r="I40" s="276">
        <v>41395</v>
      </c>
      <c r="J40" s="94">
        <v>0.78510506388598145</v>
      </c>
      <c r="K40" s="277">
        <v>32499.424119560201</v>
      </c>
      <c r="L40" s="278">
        <f>VLOOKUP(D40,'[1]2026-27 Calculations'!$B$5:$AU$292,29,FALSE)</f>
        <v>108145998.30457473</v>
      </c>
      <c r="M40" s="277">
        <f>VLOOKUP(D40,'[1]2026-27 Calculations'!$B$5:$AU$292,42,FALSE)</f>
        <v>52771670.058497041</v>
      </c>
      <c r="N40" s="277">
        <f>VLOOKUP(D40,'[1]2026-27 Calculations'!$B$5:$AU$292,43,FALSE)</f>
        <v>59911337.259004869</v>
      </c>
      <c r="O40" s="279">
        <f>VLOOKUP(D40,'[1]2026-27 Calculations'!$B$5:$AU$292,46,FALSE)</f>
        <v>220829000</v>
      </c>
      <c r="P40" s="280"/>
      <c r="Q40" s="281">
        <f t="shared" si="0"/>
        <v>0</v>
      </c>
      <c r="R40" s="282">
        <v>41395</v>
      </c>
      <c r="S40" s="283">
        <v>0.78510506388598145</v>
      </c>
      <c r="T40" s="277">
        <v>32499.424119560201</v>
      </c>
      <c r="U40" s="278">
        <f>VLOOKUP(D40,'[1]2027-28 Calculations'!$B$4:$AU$291,29,FALSE)</f>
        <v>113661330.4078574</v>
      </c>
      <c r="V40" s="277">
        <f>VLOOKUP(D40,'[1]2027-28 Calculations'!$B$4:$AU$291,42,FALSE)</f>
        <v>48886687.158231795</v>
      </c>
      <c r="W40" s="277">
        <f>VLOOKUP(D40,'[1]2027-28 Calculations'!$B$4:$AU$291,43,FALSE)</f>
        <v>55226055.216454871</v>
      </c>
      <c r="X40" s="284">
        <f>VLOOKUP(D40,'[1]2027-28 Calculations'!$B$4:$AU$291,46,FALSE)</f>
        <v>217774000</v>
      </c>
      <c r="Y40" s="280"/>
      <c r="Z40" s="285">
        <f t="shared" si="1"/>
        <v>0</v>
      </c>
      <c r="AA40" s="282">
        <v>41395</v>
      </c>
      <c r="AB40" s="94">
        <v>0.78510506388598145</v>
      </c>
      <c r="AC40" s="277">
        <v>32499.424119560201</v>
      </c>
      <c r="AD40" s="278">
        <f>VLOOKUP(D40,'[1]2028-29 Calculations '!$B$4:$AU$291,29,FALSE)</f>
        <v>114627119.80885358</v>
      </c>
      <c r="AE40" s="277">
        <f>VLOOKUP(D40,'[1]2028-29 Calculations '!$B$4:$AU$291,42,FALSE)</f>
        <v>56368132.584379859</v>
      </c>
      <c r="AF40" s="277">
        <f>VLOOKUP(D40,'[1]2028-29 Calculations '!$B$4:$AU$291,43,FALSE)</f>
        <v>63999776.437660247</v>
      </c>
      <c r="AG40" s="284">
        <f>VLOOKUP(D40,'[1]2028-29 Calculations '!$B$4:$AU$291,46,FALSE)</f>
        <v>234995000</v>
      </c>
    </row>
    <row r="41" spans="4:33">
      <c r="D41" s="79" t="s">
        <v>115</v>
      </c>
      <c r="E41" s="80" t="s">
        <v>116</v>
      </c>
      <c r="F41" s="274" t="s">
        <v>60</v>
      </c>
      <c r="G41" s="275"/>
      <c r="H41" s="275"/>
      <c r="I41" s="276">
        <v>124299.366071091</v>
      </c>
      <c r="J41" s="94">
        <v>0.69800485727356509</v>
      </c>
      <c r="K41" s="277">
        <v>86761.561273646497</v>
      </c>
      <c r="L41" s="278">
        <f>VLOOKUP(D41,'[1]2026-27 Calculations'!$B$5:$AU$292,29,FALSE)</f>
        <v>288710212.95281363</v>
      </c>
      <c r="M41" s="277">
        <f>VLOOKUP(D41,'[1]2026-27 Calculations'!$B$5:$AU$292,42,FALSE)</f>
        <v>49019975.589962386</v>
      </c>
      <c r="N41" s="277">
        <f>VLOOKUP(D41,'[1]2026-27 Calculations'!$B$5:$AU$292,43,FALSE)</f>
        <v>123540114.79104123</v>
      </c>
      <c r="O41" s="279">
        <f>VLOOKUP(D41,'[1]2026-27 Calculations'!$B$5:$AU$292,46,FALSE)</f>
        <v>461270000</v>
      </c>
      <c r="P41" s="280"/>
      <c r="Q41" s="281">
        <f t="shared" si="0"/>
        <v>0</v>
      </c>
      <c r="R41" s="282">
        <v>124299.366071091</v>
      </c>
      <c r="S41" s="283">
        <v>0.69800485727356509</v>
      </c>
      <c r="T41" s="277">
        <v>86761.561273646497</v>
      </c>
      <c r="U41" s="278">
        <f>VLOOKUP(D41,'[1]2027-28 Calculations'!$B$4:$AU$291,29,FALSE)</f>
        <v>303434129.98171455</v>
      </c>
      <c r="V41" s="277">
        <f>VLOOKUP(D41,'[1]2027-28 Calculations'!$B$4:$AU$291,42,FALSE)</f>
        <v>45107127.677927308</v>
      </c>
      <c r="W41" s="277">
        <f>VLOOKUP(D41,'[1]2027-28 Calculations'!$B$4:$AU$291,43,FALSE)</f>
        <v>113878833.50695451</v>
      </c>
      <c r="X41" s="284">
        <f>VLOOKUP(D41,'[1]2027-28 Calculations'!$B$4:$AU$291,46,FALSE)</f>
        <v>462420000</v>
      </c>
      <c r="Y41" s="280"/>
      <c r="Z41" s="285">
        <f t="shared" si="1"/>
        <v>0</v>
      </c>
      <c r="AA41" s="282">
        <v>124299.366071091</v>
      </c>
      <c r="AB41" s="94">
        <v>0.69800485727356509</v>
      </c>
      <c r="AC41" s="277">
        <v>86761.561273646497</v>
      </c>
      <c r="AD41" s="278">
        <f>VLOOKUP(D41,'[1]2028-29 Calculations '!$B$4:$AU$291,29,FALSE)</f>
        <v>306012434.01515543</v>
      </c>
      <c r="AE41" s="277">
        <f>VLOOKUP(D41,'[1]2028-29 Calculations '!$B$4:$AU$291,42,FALSE)</f>
        <v>52366730.650788784</v>
      </c>
      <c r="AF41" s="277">
        <f>VLOOKUP(D41,'[1]2028-29 Calculations '!$B$4:$AU$291,43,FALSE)</f>
        <v>131970676.82746714</v>
      </c>
      <c r="AG41" s="284">
        <f>VLOOKUP(D41,'[1]2028-29 Calculations '!$B$4:$AU$291,46,FALSE)</f>
        <v>490350000</v>
      </c>
    </row>
    <row r="42" spans="4:33" s="10" customFormat="1">
      <c r="D42" s="104" t="s">
        <v>117</v>
      </c>
      <c r="E42" s="105" t="s">
        <v>558</v>
      </c>
      <c r="F42" s="286" t="s">
        <v>74</v>
      </c>
      <c r="G42" s="287"/>
      <c r="H42" s="287"/>
      <c r="I42" s="258">
        <v>328448.01895039482</v>
      </c>
      <c r="J42" s="107">
        <v>0</v>
      </c>
      <c r="K42" s="261">
        <v>0</v>
      </c>
      <c r="L42" s="260">
        <f>VLOOKUP(D42,'[1]2026-27 Calculations'!$B$5:$AU$292,29,FALSE)</f>
        <v>1103194906.9803576</v>
      </c>
      <c r="M42" s="261">
        <f>VLOOKUP(D42,'[1]2026-27 Calculations'!$B$5:$AU$292,42,FALSE)</f>
        <v>48096257.556955248</v>
      </c>
      <c r="N42" s="261">
        <f>VLOOKUP(D42,'[1]2026-27 Calculations'!$B$5:$AU$292,43,FALSE)</f>
        <v>42911897.893966727</v>
      </c>
      <c r="O42" s="262">
        <f>VLOOKUP(D42,'[1]2026-27 Calculations'!$B$5:$AU$292,46,FALSE)</f>
        <v>1194203000</v>
      </c>
      <c r="P42" s="288"/>
      <c r="Q42" s="263">
        <f t="shared" si="0"/>
        <v>0</v>
      </c>
      <c r="R42" s="264">
        <v>328448.01895039482</v>
      </c>
      <c r="S42" s="107">
        <v>0</v>
      </c>
      <c r="T42" s="261">
        <v>0</v>
      </c>
      <c r="U42" s="260">
        <f>VLOOKUP(D42,'[1]2027-28 Calculations'!$B$4:$AU$291,29,FALSE)</f>
        <v>1173255060.745337</v>
      </c>
      <c r="V42" s="261">
        <f>VLOOKUP(D42,'[1]2027-28 Calculations'!$B$4:$AU$291,42,FALSE)</f>
        <v>44425409.156901881</v>
      </c>
      <c r="W42" s="261">
        <f>VLOOKUP(D42,'[1]2027-28 Calculations'!$B$4:$AU$291,43,FALSE)</f>
        <v>44327990.524467625</v>
      </c>
      <c r="X42" s="266">
        <f>VLOOKUP(D42,'[1]2027-28 Calculations'!$B$4:$AU$291,46,FALSE)</f>
        <v>1262008000</v>
      </c>
      <c r="Y42" s="288"/>
      <c r="Z42" s="289">
        <f t="shared" si="1"/>
        <v>0</v>
      </c>
      <c r="AA42" s="264">
        <v>328448.01895039482</v>
      </c>
      <c r="AB42" s="107">
        <v>0</v>
      </c>
      <c r="AC42" s="261">
        <v>0</v>
      </c>
      <c r="AD42" s="260">
        <f>VLOOKUP(D42,'[1]2028-29 Calculations '!$B$4:$AU$291,29,FALSE)</f>
        <v>1194546569.1440163</v>
      </c>
      <c r="AE42" s="261">
        <f>VLOOKUP(D42,'[1]2028-29 Calculations '!$B$4:$AU$291,42,FALSE)</f>
        <v>51376640.382086582</v>
      </c>
      <c r="AF42" s="261">
        <f>VLOOKUP(D42,'[1]2028-29 Calculations '!$B$4:$AU$291,43,FALSE)</f>
        <v>45746486.221250594</v>
      </c>
      <c r="AG42" s="266">
        <f>VLOOKUP(D42,'[1]2028-29 Calculations '!$B$4:$AU$291,46,FALSE)</f>
        <v>1291670000</v>
      </c>
    </row>
    <row r="43" spans="4:33">
      <c r="D43" s="79" t="s">
        <v>118</v>
      </c>
      <c r="E43" s="80" t="s">
        <v>119</v>
      </c>
      <c r="F43" s="274" t="s">
        <v>60</v>
      </c>
      <c r="G43" s="275"/>
      <c r="H43" s="275"/>
      <c r="I43" s="276">
        <v>59765.148387503265</v>
      </c>
      <c r="J43" s="94">
        <v>0.79285073277186535</v>
      </c>
      <c r="K43" s="277">
        <v>47384.841693251234</v>
      </c>
      <c r="L43" s="278">
        <f>VLOOKUP(D43,'[1]2026-27 Calculations'!$B$5:$AU$292,29,FALSE)</f>
        <v>157679132.73074445</v>
      </c>
      <c r="M43" s="277">
        <f>VLOOKUP(D43,'[1]2026-27 Calculations'!$B$5:$AU$292,42,FALSE)</f>
        <v>55309586.180470929</v>
      </c>
      <c r="N43" s="277">
        <f>VLOOKUP(D43,'[1]2026-27 Calculations'!$B$5:$AU$292,43,FALSE)</f>
        <v>86498610.010343745</v>
      </c>
      <c r="O43" s="279">
        <f>VLOOKUP(D43,'[1]2026-27 Calculations'!$B$5:$AU$292,46,FALSE)</f>
        <v>299487000</v>
      </c>
      <c r="P43" s="280"/>
      <c r="Q43" s="281">
        <f t="shared" si="0"/>
        <v>0</v>
      </c>
      <c r="R43" s="282">
        <v>59765.148387503265</v>
      </c>
      <c r="S43" s="283">
        <v>0.79285073277186535</v>
      </c>
      <c r="T43" s="277">
        <v>47384.841693251234</v>
      </c>
      <c r="U43" s="278">
        <f>VLOOKUP(D43,'[1]2027-28 Calculations'!$B$4:$AU$291,29,FALSE)</f>
        <v>165720602.56228101</v>
      </c>
      <c r="V43" s="277">
        <f>VLOOKUP(D43,'[1]2027-28 Calculations'!$B$4:$AU$291,42,FALSE)</f>
        <v>51177386.982101656</v>
      </c>
      <c r="W43" s="277">
        <f>VLOOKUP(D43,'[1]2027-28 Calculations'!$B$4:$AU$291,43,FALSE)</f>
        <v>79734107.618501604</v>
      </c>
      <c r="X43" s="284">
        <f>VLOOKUP(D43,'[1]2027-28 Calculations'!$B$4:$AU$291,46,FALSE)</f>
        <v>296632000</v>
      </c>
      <c r="Y43" s="280"/>
      <c r="Z43" s="285">
        <f t="shared" si="1"/>
        <v>0</v>
      </c>
      <c r="AA43" s="282">
        <v>59765.148387503265</v>
      </c>
      <c r="AB43" s="94">
        <v>0.79285073277186535</v>
      </c>
      <c r="AC43" s="277">
        <v>47384.841693251234</v>
      </c>
      <c r="AD43" s="278">
        <f>VLOOKUP(D43,'[1]2028-29 Calculations '!$B$4:$AU$291,29,FALSE)</f>
        <v>167128743.75601006</v>
      </c>
      <c r="AE43" s="277">
        <f>VLOOKUP(D43,'[1]2028-29 Calculations '!$B$4:$AU$291,42,FALSE)</f>
        <v>59080197.828324422</v>
      </c>
      <c r="AF43" s="277">
        <f>VLOOKUP(D43,'[1]2028-29 Calculations '!$B$4:$AU$291,43,FALSE)</f>
        <v>92401404.410286263</v>
      </c>
      <c r="AG43" s="284">
        <f>VLOOKUP(D43,'[1]2028-29 Calculations '!$B$4:$AU$291,46,FALSE)</f>
        <v>318610000</v>
      </c>
    </row>
    <row r="44" spans="4:33">
      <c r="D44" s="79" t="s">
        <v>120</v>
      </c>
      <c r="E44" s="80" t="s">
        <v>121</v>
      </c>
      <c r="F44" s="274" t="s">
        <v>60</v>
      </c>
      <c r="G44" s="275"/>
      <c r="H44" s="275"/>
      <c r="I44" s="276">
        <v>52460.918058148927</v>
      </c>
      <c r="J44" s="94">
        <v>0.77898993000936068</v>
      </c>
      <c r="K44" s="277">
        <v>40866.52688634424</v>
      </c>
      <c r="L44" s="278">
        <f>VLOOKUP(D44,'[1]2026-27 Calculations'!$B$5:$AU$292,29,FALSE)</f>
        <v>135988604.93975577</v>
      </c>
      <c r="M44" s="277">
        <f>VLOOKUP(D44,'[1]2026-27 Calculations'!$B$5:$AU$292,42,FALSE)</f>
        <v>56155558.221128881</v>
      </c>
      <c r="N44" s="277">
        <f>VLOOKUP(D44,'[1]2026-27 Calculations'!$B$5:$AU$292,43,FALSE)</f>
        <v>75927135.033187076</v>
      </c>
      <c r="O44" s="279">
        <f>VLOOKUP(D44,'[1]2026-27 Calculations'!$B$5:$AU$292,46,FALSE)</f>
        <v>268071000</v>
      </c>
      <c r="P44" s="280"/>
      <c r="Q44" s="281">
        <f t="shared" si="0"/>
        <v>0</v>
      </c>
      <c r="R44" s="282">
        <v>52460.918058148927</v>
      </c>
      <c r="S44" s="283">
        <v>0.77898993000936068</v>
      </c>
      <c r="T44" s="277">
        <v>40866.52688634424</v>
      </c>
      <c r="U44" s="278">
        <f>VLOOKUP(D44,'[1]2027-28 Calculations'!$B$4:$AU$291,29,FALSE)</f>
        <v>142923880.68054229</v>
      </c>
      <c r="V44" s="277">
        <f>VLOOKUP(D44,'[1]2027-28 Calculations'!$B$4:$AU$291,42,FALSE)</f>
        <v>51940953.590058282</v>
      </c>
      <c r="W44" s="277">
        <f>VLOOKUP(D44,'[1]2027-28 Calculations'!$B$4:$AU$291,43,FALSE)</f>
        <v>69989360.004475102</v>
      </c>
      <c r="X44" s="284">
        <f>VLOOKUP(D44,'[1]2027-28 Calculations'!$B$4:$AU$291,46,FALSE)</f>
        <v>264854000</v>
      </c>
      <c r="Y44" s="280"/>
      <c r="Z44" s="285">
        <f t="shared" si="1"/>
        <v>0</v>
      </c>
      <c r="AA44" s="282">
        <v>52460.918058148927</v>
      </c>
      <c r="AB44" s="94">
        <v>0.77898993000936068</v>
      </c>
      <c r="AC44" s="277">
        <v>40866.52688634424</v>
      </c>
      <c r="AD44" s="278">
        <f>VLOOKUP(D44,'[1]2028-29 Calculations '!$B$4:$AU$291,29,FALSE)</f>
        <v>144138316.30799094</v>
      </c>
      <c r="AE44" s="277">
        <f>VLOOKUP(D44,'[1]2028-29 Calculations '!$B$4:$AU$291,42,FALSE)</f>
        <v>59984219.576305941</v>
      </c>
      <c r="AF44" s="277">
        <f>VLOOKUP(D44,'[1]2028-29 Calculations '!$B$4:$AU$291,43,FALSE)</f>
        <v>81108516.183982238</v>
      </c>
      <c r="AG44" s="284">
        <f>VLOOKUP(D44,'[1]2028-29 Calculations '!$B$4:$AU$291,46,FALSE)</f>
        <v>285231000</v>
      </c>
    </row>
    <row r="45" spans="4:33">
      <c r="D45" s="79" t="s">
        <v>122</v>
      </c>
      <c r="E45" s="80" t="s">
        <v>651</v>
      </c>
      <c r="F45" s="274" t="s">
        <v>60</v>
      </c>
      <c r="G45" s="275"/>
      <c r="H45" s="275"/>
      <c r="I45" s="276">
        <v>66568.973008017652</v>
      </c>
      <c r="J45" s="94">
        <v>0.78622545486559281</v>
      </c>
      <c r="K45" s="277">
        <v>52338.221083164048</v>
      </c>
      <c r="L45" s="278">
        <f>VLOOKUP(D45,'[1]2026-27 Calculations'!$B$5:$AU$292,29,FALSE)</f>
        <v>174162137.38746437</v>
      </c>
      <c r="M45" s="277">
        <f>VLOOKUP(D45,'[1]2026-27 Calculations'!$B$5:$AU$292,42,FALSE)</f>
        <v>63769306.587050527</v>
      </c>
      <c r="N45" s="277">
        <f>VLOOKUP(D45,'[1]2026-27 Calculations'!$B$5:$AU$292,43,FALSE)</f>
        <v>96345843.52866137</v>
      </c>
      <c r="O45" s="279">
        <f>VLOOKUP(D45,'[1]2026-27 Calculations'!$B$5:$AU$292,46,FALSE)</f>
        <v>334277000</v>
      </c>
      <c r="P45" s="280"/>
      <c r="Q45" s="281">
        <f t="shared" si="0"/>
        <v>0</v>
      </c>
      <c r="R45" s="282">
        <v>66568.973008017652</v>
      </c>
      <c r="S45" s="283">
        <v>0.78622545486559281</v>
      </c>
      <c r="T45" s="277">
        <v>52338.221083164048</v>
      </c>
      <c r="U45" s="278">
        <f>VLOOKUP(D45,'[1]2027-28 Calculations'!$B$4:$AU$291,29,FALSE)</f>
        <v>183044223.11017549</v>
      </c>
      <c r="V45" s="277">
        <f>VLOOKUP(D45,'[1]2027-28 Calculations'!$B$4:$AU$291,42,FALSE)</f>
        <v>58813053.061667874</v>
      </c>
      <c r="W45" s="277">
        <f>VLOOKUP(D45,'[1]2027-28 Calculations'!$B$4:$AU$291,43,FALSE)</f>
        <v>88811252.060477763</v>
      </c>
      <c r="X45" s="284">
        <f>VLOOKUP(D45,'[1]2027-28 Calculations'!$B$4:$AU$291,46,FALSE)</f>
        <v>330669000</v>
      </c>
      <c r="Y45" s="280"/>
      <c r="Z45" s="285">
        <f t="shared" si="1"/>
        <v>0</v>
      </c>
      <c r="AA45" s="282">
        <v>66568.973008017652</v>
      </c>
      <c r="AB45" s="94">
        <v>0.78622545486559281</v>
      </c>
      <c r="AC45" s="277">
        <v>52338.221083164048</v>
      </c>
      <c r="AD45" s="278">
        <f>VLOOKUP(D45,'[1]2028-29 Calculations '!$B$4:$AU$291,29,FALSE)</f>
        <v>184599564.49109221</v>
      </c>
      <c r="AE45" s="277">
        <f>VLOOKUP(D45,'[1]2028-29 Calculations '!$B$4:$AU$291,42,FALSE)</f>
        <v>68120415.308139622</v>
      </c>
      <c r="AF45" s="277">
        <f>VLOOKUP(D45,'[1]2028-29 Calculations '!$B$4:$AU$291,43,FALSE)</f>
        <v>102920627.85838312</v>
      </c>
      <c r="AG45" s="284">
        <f>VLOOKUP(D45,'[1]2028-29 Calculations '!$B$4:$AU$291,46,FALSE)</f>
        <v>355641000</v>
      </c>
    </row>
    <row r="46" spans="4:33">
      <c r="D46" s="79" t="s">
        <v>123</v>
      </c>
      <c r="E46" s="80" t="s">
        <v>124</v>
      </c>
      <c r="F46" s="274" t="s">
        <v>60</v>
      </c>
      <c r="G46" s="275"/>
      <c r="H46" s="275"/>
      <c r="I46" s="276">
        <v>26322.937301542261</v>
      </c>
      <c r="J46" s="94">
        <v>0.80022802997665476</v>
      </c>
      <c r="K46" s="277">
        <v>21064.352260012165</v>
      </c>
      <c r="L46" s="278">
        <f>VLOOKUP(D46,'[1]2026-27 Calculations'!$B$5:$AU$292,29,FALSE)</f>
        <v>70094331.377003744</v>
      </c>
      <c r="M46" s="277">
        <f>VLOOKUP(D46,'[1]2026-27 Calculations'!$B$5:$AU$292,42,FALSE)</f>
        <v>41774033.529943548</v>
      </c>
      <c r="N46" s="277">
        <f>VLOOKUP(D46,'[1]2026-27 Calculations'!$B$5:$AU$292,43,FALSE)</f>
        <v>38097412.110649548</v>
      </c>
      <c r="O46" s="279">
        <f>VLOOKUP(D46,'[1]2026-27 Calculations'!$B$5:$AU$292,46,FALSE)</f>
        <v>149966000</v>
      </c>
      <c r="P46" s="280"/>
      <c r="Q46" s="281">
        <f t="shared" si="0"/>
        <v>0</v>
      </c>
      <c r="R46" s="282">
        <v>26322.937301542261</v>
      </c>
      <c r="S46" s="283">
        <v>0.80022802997665476</v>
      </c>
      <c r="T46" s="277">
        <v>21064.352260012165</v>
      </c>
      <c r="U46" s="278">
        <f>VLOOKUP(D46,'[1]2027-28 Calculations'!$B$4:$AU$291,29,FALSE)</f>
        <v>73669068.511640444</v>
      </c>
      <c r="V46" s="277">
        <f>VLOOKUP(D46,'[1]2027-28 Calculations'!$B$4:$AU$291,42,FALSE)</f>
        <v>38960321.254795708</v>
      </c>
      <c r="W46" s="277">
        <f>VLOOKUP(D46,'[1]2027-28 Calculations'!$B$4:$AU$291,43,FALSE)</f>
        <v>35118057.467671275</v>
      </c>
      <c r="X46" s="284">
        <f>VLOOKUP(D46,'[1]2027-28 Calculations'!$B$4:$AU$291,46,FALSE)</f>
        <v>147747000</v>
      </c>
      <c r="Y46" s="280"/>
      <c r="Z46" s="285">
        <f t="shared" si="1"/>
        <v>0</v>
      </c>
      <c r="AA46" s="282">
        <v>26322.937301542261</v>
      </c>
      <c r="AB46" s="94">
        <v>0.80022802997665476</v>
      </c>
      <c r="AC46" s="277">
        <v>21064.352260012165</v>
      </c>
      <c r="AD46" s="278">
        <f>VLOOKUP(D46,'[1]2028-29 Calculations '!$B$4:$AU$291,29,FALSE)</f>
        <v>74295040.469688952</v>
      </c>
      <c r="AE46" s="277">
        <f>VLOOKUP(D46,'[1]2028-29 Calculations '!$B$4:$AU$291,42,FALSE)</f>
        <v>44615849.860620089</v>
      </c>
      <c r="AF46" s="277">
        <f>VLOOKUP(D46,'[1]2028-29 Calculations '!$B$4:$AU$291,43,FALSE)</f>
        <v>40697236.441146329</v>
      </c>
      <c r="AG46" s="284">
        <f>VLOOKUP(D46,'[1]2028-29 Calculations '!$B$4:$AU$291,46,FALSE)</f>
        <v>159608000</v>
      </c>
    </row>
    <row r="47" spans="4:33" s="10" customFormat="1">
      <c r="D47" s="104" t="s">
        <v>125</v>
      </c>
      <c r="E47" s="105" t="s">
        <v>126</v>
      </c>
      <c r="F47" s="286" t="s">
        <v>74</v>
      </c>
      <c r="G47" s="287"/>
      <c r="H47" s="287"/>
      <c r="I47" s="258">
        <v>205117.97675521212</v>
      </c>
      <c r="J47" s="107">
        <v>0</v>
      </c>
      <c r="K47" s="261">
        <v>0</v>
      </c>
      <c r="L47" s="260">
        <f>VLOOKUP(D47,'[1]2026-27 Calculations'!$B$5:$AU$292,29,FALSE)</f>
        <v>719009820.18559313</v>
      </c>
      <c r="M47" s="261">
        <f>VLOOKUP(D47,'[1]2026-27 Calculations'!$B$5:$AU$292,42,FALSE)</f>
        <v>37802045.08870279</v>
      </c>
      <c r="N47" s="261">
        <f>VLOOKUP(D47,'[1]2026-27 Calculations'!$B$5:$AU$292,43,FALSE)</f>
        <v>27770880.989717789</v>
      </c>
      <c r="O47" s="262">
        <f>VLOOKUP(D47,'[1]2026-27 Calculations'!$B$5:$AU$292,46,FALSE)</f>
        <v>784583000</v>
      </c>
      <c r="P47" s="288"/>
      <c r="Q47" s="263">
        <f t="shared" si="0"/>
        <v>0</v>
      </c>
      <c r="R47" s="264">
        <v>205117.97675521212</v>
      </c>
      <c r="S47" s="107">
        <v>0</v>
      </c>
      <c r="T47" s="261">
        <v>0</v>
      </c>
      <c r="U47" s="260">
        <f>VLOOKUP(D47,'[1]2027-28 Calculations'!$B$4:$AU$291,29,FALSE)</f>
        <v>764671686.68080318</v>
      </c>
      <c r="V47" s="261">
        <f>VLOOKUP(D47,'[1]2027-28 Calculations'!$B$4:$AU$291,42,FALSE)</f>
        <v>35170735.910418972</v>
      </c>
      <c r="W47" s="261">
        <f>VLOOKUP(D47,'[1]2027-28 Calculations'!$B$4:$AU$291,43,FALSE)</f>
        <v>28687320.062378477</v>
      </c>
      <c r="X47" s="266">
        <f>VLOOKUP(D47,'[1]2027-28 Calculations'!$B$4:$AU$291,46,FALSE)</f>
        <v>828530000</v>
      </c>
      <c r="Y47" s="288"/>
      <c r="Z47" s="289">
        <f t="shared" si="1"/>
        <v>0</v>
      </c>
      <c r="AA47" s="264">
        <v>205117.97675521212</v>
      </c>
      <c r="AB47" s="107">
        <v>0</v>
      </c>
      <c r="AC47" s="261">
        <v>0</v>
      </c>
      <c r="AD47" s="260">
        <f>VLOOKUP(D47,'[1]2028-29 Calculations '!$B$4:$AU$291,29,FALSE)</f>
        <v>778548476.2928195</v>
      </c>
      <c r="AE47" s="261">
        <f>VLOOKUP(D47,'[1]2028-29 Calculations '!$B$4:$AU$291,42,FALSE)</f>
        <v>40375326.925534457</v>
      </c>
      <c r="AF47" s="261">
        <f>VLOOKUP(D47,'[1]2028-29 Calculations '!$B$4:$AU$291,43,FALSE)</f>
        <v>29605314.304374587</v>
      </c>
      <c r="AG47" s="266">
        <f>VLOOKUP(D47,'[1]2028-29 Calculations '!$B$4:$AU$291,46,FALSE)</f>
        <v>848529000</v>
      </c>
    </row>
    <row r="48" spans="4:33" s="10" customFormat="1">
      <c r="D48" s="104"/>
      <c r="E48" s="105"/>
      <c r="F48" s="286"/>
      <c r="G48" s="287"/>
      <c r="H48" s="287"/>
      <c r="I48" s="258"/>
      <c r="J48" s="93"/>
      <c r="K48" s="261"/>
      <c r="L48" s="260"/>
      <c r="M48" s="261"/>
      <c r="N48" s="261"/>
      <c r="O48" s="262"/>
      <c r="P48" s="288"/>
      <c r="Q48" s="263"/>
      <c r="R48" s="264"/>
      <c r="S48" s="93"/>
      <c r="T48" s="261"/>
      <c r="U48" s="260"/>
      <c r="V48" s="261"/>
      <c r="W48" s="261"/>
      <c r="X48" s="266"/>
      <c r="Y48" s="288"/>
      <c r="Z48" s="289"/>
      <c r="AA48" s="264"/>
      <c r="AB48" s="93"/>
      <c r="AC48" s="261"/>
      <c r="AD48" s="260"/>
      <c r="AE48" s="261"/>
      <c r="AF48" s="261"/>
      <c r="AG48" s="266"/>
    </row>
    <row r="49" spans="4:33" s="10" customFormat="1">
      <c r="D49" s="104" t="s">
        <v>127</v>
      </c>
      <c r="E49" s="105"/>
      <c r="F49" s="286"/>
      <c r="G49" s="287"/>
      <c r="H49" s="287"/>
      <c r="I49" s="258"/>
      <c r="J49" s="93"/>
      <c r="K49" s="261"/>
      <c r="L49" s="260"/>
      <c r="M49" s="261"/>
      <c r="N49" s="261"/>
      <c r="O49" s="262"/>
      <c r="P49" s="288"/>
      <c r="Q49" s="263"/>
      <c r="R49" s="264"/>
      <c r="S49" s="93"/>
      <c r="T49" s="261"/>
      <c r="U49" s="260"/>
      <c r="V49" s="261"/>
      <c r="W49" s="261"/>
      <c r="X49" s="266"/>
      <c r="Y49" s="288"/>
      <c r="Z49" s="289"/>
      <c r="AA49" s="264"/>
      <c r="AB49" s="93"/>
      <c r="AC49" s="261"/>
      <c r="AD49" s="260"/>
      <c r="AE49" s="261"/>
      <c r="AF49" s="261"/>
      <c r="AG49" s="266"/>
    </row>
    <row r="50" spans="4:33">
      <c r="D50" s="79"/>
      <c r="E50" s="80"/>
      <c r="F50" s="274"/>
      <c r="G50" s="275"/>
      <c r="H50" s="275"/>
      <c r="I50" s="276"/>
      <c r="J50" s="93"/>
      <c r="K50" s="277"/>
      <c r="L50" s="278"/>
      <c r="M50" s="277"/>
      <c r="N50" s="277"/>
      <c r="O50" s="279"/>
      <c r="P50" s="280"/>
      <c r="Q50" s="281"/>
      <c r="R50" s="282"/>
      <c r="S50" s="93"/>
      <c r="T50" s="277"/>
      <c r="U50" s="278"/>
      <c r="V50" s="277"/>
      <c r="W50" s="277"/>
      <c r="X50" s="284"/>
      <c r="Y50" s="280"/>
      <c r="Z50" s="285"/>
      <c r="AA50" s="282"/>
      <c r="AB50" s="93"/>
      <c r="AC50" s="277"/>
      <c r="AD50" s="278"/>
      <c r="AE50" s="277"/>
      <c r="AF50" s="277"/>
      <c r="AG50" s="284"/>
    </row>
    <row r="51" spans="4:33" s="10" customFormat="1">
      <c r="D51" s="104" t="s">
        <v>128</v>
      </c>
      <c r="E51" s="105" t="s">
        <v>129</v>
      </c>
      <c r="F51" s="286" t="s">
        <v>56</v>
      </c>
      <c r="G51" s="287"/>
      <c r="H51" s="287"/>
      <c r="I51" s="258">
        <v>297146.70495325571</v>
      </c>
      <c r="J51" s="124">
        <v>0.55085322065228859</v>
      </c>
      <c r="K51" s="261">
        <v>163684.21942971626</v>
      </c>
      <c r="L51" s="260">
        <f>VLOOKUP(D51,'[1]2026-27 Calculations'!$B$5:$AU$292,29,FALSE)</f>
        <v>1272720371.522563</v>
      </c>
      <c r="M51" s="261">
        <f>VLOOKUP(D51,'[1]2026-27 Calculations'!$B$5:$AU$292,42,FALSE)</f>
        <v>0</v>
      </c>
      <c r="N51" s="261">
        <f>VLOOKUP(D51,'[1]2026-27 Calculations'!$B$5:$AU$292,43,FALSE)</f>
        <v>0</v>
      </c>
      <c r="O51" s="262">
        <f>VLOOKUP(D51,'[1]2026-27 Calculations'!$B$5:$AU$292,46,FALSE)</f>
        <v>1272720000</v>
      </c>
      <c r="P51" s="288"/>
      <c r="Q51" s="263">
        <f t="shared" ref="Q51:Q73" si="2">(R51-I51)/I51</f>
        <v>0</v>
      </c>
      <c r="R51" s="264">
        <v>297146.70495325571</v>
      </c>
      <c r="S51" s="124">
        <v>0.55085322065228859</v>
      </c>
      <c r="T51" s="261">
        <v>163684.21942971626</v>
      </c>
      <c r="U51" s="260">
        <f>VLOOKUP(D51,'[1]2027-28 Calculations'!$B$4:$AU$291,29,FALSE)</f>
        <v>1346733841.6999292</v>
      </c>
      <c r="V51" s="261">
        <f>VLOOKUP(D51,'[1]2027-28 Calculations'!$B$4:$AU$291,42,FALSE)</f>
        <v>0</v>
      </c>
      <c r="W51" s="261">
        <f>VLOOKUP(D51,'[1]2027-28 Calculations'!$B$4:$AU$291,43,FALSE)</f>
        <v>0</v>
      </c>
      <c r="X51" s="266">
        <f>VLOOKUP(D51,'[1]2027-28 Calculations'!$B$4:$AU$291,46,FALSE)</f>
        <v>1346734000</v>
      </c>
      <c r="Y51" s="288"/>
      <c r="Z51" s="289">
        <f t="shared" ref="Z51:Z73" si="3">(AA51-R51)/R51</f>
        <v>0</v>
      </c>
      <c r="AA51" s="264">
        <v>297146.70495325571</v>
      </c>
      <c r="AB51" s="124">
        <v>0.55085322065228859</v>
      </c>
      <c r="AC51" s="261">
        <v>163684.21942971626</v>
      </c>
      <c r="AD51" s="260">
        <f>VLOOKUP(D51,'[1]2028-29 Calculations '!$B$4:$AU$291,29,FALSE)</f>
        <v>1365649139.7158797</v>
      </c>
      <c r="AE51" s="261">
        <f>VLOOKUP(D51,'[1]2028-29 Calculations '!$B$4:$AU$291,42,FALSE)</f>
        <v>0</v>
      </c>
      <c r="AF51" s="261">
        <f>VLOOKUP(D51,'[1]2028-29 Calculations '!$B$4:$AU$291,43,FALSE)</f>
        <v>0</v>
      </c>
      <c r="AG51" s="266">
        <f>VLOOKUP(D51,'[1]2028-29 Calculations '!$B$4:$AU$291,46,FALSE)</f>
        <v>1365649000</v>
      </c>
    </row>
    <row r="52" spans="4:33">
      <c r="D52" s="79" t="s">
        <v>130</v>
      </c>
      <c r="E52" s="80" t="s">
        <v>131</v>
      </c>
      <c r="F52" s="274" t="s">
        <v>60</v>
      </c>
      <c r="G52" s="275"/>
      <c r="H52" s="275"/>
      <c r="I52" s="276">
        <v>14809.553848434085</v>
      </c>
      <c r="J52" s="125">
        <v>0.63279811276320019</v>
      </c>
      <c r="K52" s="277">
        <v>9371.457726154078</v>
      </c>
      <c r="L52" s="278">
        <f>VLOOKUP(D52,'[1]2026-27 Calculations'!$B$5:$AU$292,29,FALSE)</f>
        <v>72867410.19075577</v>
      </c>
      <c r="M52" s="277">
        <f>VLOOKUP(D52,'[1]2026-27 Calculations'!$B$5:$AU$292,42,FALSE)</f>
        <v>9901919.1625794265</v>
      </c>
      <c r="N52" s="277">
        <f>VLOOKUP(D52,'[1]2026-27 Calculations'!$B$5:$AU$292,43,FALSE)</f>
        <v>10290444.94316439</v>
      </c>
      <c r="O52" s="279">
        <f>VLOOKUP(D52,'[1]2026-27 Calculations'!$B$5:$AU$292,46,FALSE)</f>
        <v>93060000</v>
      </c>
      <c r="P52" s="280"/>
      <c r="Q52" s="281">
        <f t="shared" si="2"/>
        <v>0</v>
      </c>
      <c r="R52" s="282">
        <v>14809.553848434085</v>
      </c>
      <c r="S52" s="125">
        <v>0.63279811276320019</v>
      </c>
      <c r="T52" s="277">
        <v>9371.457726154078</v>
      </c>
      <c r="U52" s="278">
        <f>VLOOKUP(D52,'[1]2027-28 Calculations'!$B$4:$AU$291,29,FALSE)</f>
        <v>77104923.796830565</v>
      </c>
      <c r="V52" s="277">
        <f>VLOOKUP(D52,'[1]2027-28 Calculations'!$B$4:$AU$291,42,FALSE)</f>
        <v>9540127.6503143292</v>
      </c>
      <c r="W52" s="277">
        <f>VLOOKUP(D52,'[1]2027-28 Calculations'!$B$4:$AU$291,43,FALSE)</f>
        <v>9485695.1394064892</v>
      </c>
      <c r="X52" s="284">
        <f>VLOOKUP(D52,'[1]2027-28 Calculations'!$B$4:$AU$291,46,FALSE)</f>
        <v>96131000</v>
      </c>
      <c r="Y52" s="280"/>
      <c r="Z52" s="285">
        <f t="shared" si="3"/>
        <v>0</v>
      </c>
      <c r="AA52" s="282">
        <v>14809.553848434085</v>
      </c>
      <c r="AB52" s="125">
        <v>0.63279811276320019</v>
      </c>
      <c r="AC52" s="277">
        <v>9371.457726154078</v>
      </c>
      <c r="AD52" s="278">
        <f>VLOOKUP(D52,'[1]2028-29 Calculations '!$B$4:$AU$291,29,FALSE)</f>
        <v>78187886.567167759</v>
      </c>
      <c r="AE52" s="277">
        <f>VLOOKUP(D52,'[1]2028-29 Calculations '!$B$4:$AU$291,42,FALSE)</f>
        <v>10569532.565032814</v>
      </c>
      <c r="AF52" s="277">
        <f>VLOOKUP(D52,'[1]2028-29 Calculations '!$B$4:$AU$291,43,FALSE)</f>
        <v>10992680.282855559</v>
      </c>
      <c r="AG52" s="284">
        <f>VLOOKUP(D52,'[1]2028-29 Calculations '!$B$4:$AU$291,46,FALSE)</f>
        <v>99750000</v>
      </c>
    </row>
    <row r="53" spans="4:33">
      <c r="D53" s="79" t="s">
        <v>132</v>
      </c>
      <c r="E53" s="80" t="s">
        <v>133</v>
      </c>
      <c r="F53" s="274" t="s">
        <v>60</v>
      </c>
      <c r="G53" s="275"/>
      <c r="H53" s="275"/>
      <c r="I53" s="276">
        <v>18836.481799531826</v>
      </c>
      <c r="J53" s="125">
        <v>0.65287267184942332</v>
      </c>
      <c r="K53" s="277">
        <v>12297.824200703377</v>
      </c>
      <c r="L53" s="278">
        <f>VLOOKUP(D53,'[1]2026-27 Calculations'!$B$5:$AU$292,29,FALSE)</f>
        <v>95621260.498841107</v>
      </c>
      <c r="M53" s="277">
        <f>VLOOKUP(D53,'[1]2026-27 Calculations'!$B$5:$AU$292,42,FALSE)</f>
        <v>11935528.565545078</v>
      </c>
      <c r="N53" s="277">
        <f>VLOOKUP(D53,'[1]2026-27 Calculations'!$B$5:$AU$292,43,FALSE)</f>
        <v>13552997.658010572</v>
      </c>
      <c r="O53" s="279">
        <f>VLOOKUP(D53,'[1]2026-27 Calculations'!$B$5:$AU$292,46,FALSE)</f>
        <v>121110000</v>
      </c>
      <c r="P53" s="280"/>
      <c r="Q53" s="281">
        <f t="shared" si="2"/>
        <v>0</v>
      </c>
      <c r="R53" s="282">
        <v>18836.481799531826</v>
      </c>
      <c r="S53" s="125">
        <v>0.65287267184942332</v>
      </c>
      <c r="T53" s="277">
        <v>12297.824200703377</v>
      </c>
      <c r="U53" s="278">
        <f>VLOOKUP(D53,'[1]2027-28 Calculations'!$B$4:$AU$291,29,FALSE)</f>
        <v>101181995.96800515</v>
      </c>
      <c r="V53" s="277">
        <f>VLOOKUP(D53,'[1]2027-28 Calculations'!$B$4:$AU$291,42,FALSE)</f>
        <v>11397032.702145226</v>
      </c>
      <c r="W53" s="277">
        <f>VLOOKUP(D53,'[1]2027-28 Calculations'!$B$4:$AU$291,43,FALSE)</f>
        <v>12493104.498302225</v>
      </c>
      <c r="X53" s="284">
        <f>VLOOKUP(D53,'[1]2027-28 Calculations'!$B$4:$AU$291,46,FALSE)</f>
        <v>125072000</v>
      </c>
      <c r="Y53" s="280"/>
      <c r="Z53" s="285">
        <f t="shared" si="3"/>
        <v>0</v>
      </c>
      <c r="AA53" s="282">
        <v>18836.481799531826</v>
      </c>
      <c r="AB53" s="125">
        <v>0.65287267184942332</v>
      </c>
      <c r="AC53" s="277">
        <v>12297.824200703377</v>
      </c>
      <c r="AD53" s="278">
        <f>VLOOKUP(D53,'[1]2028-29 Calculations '!$B$4:$AU$291,29,FALSE)</f>
        <v>102603128.74741736</v>
      </c>
      <c r="AE53" s="277">
        <f>VLOOKUP(D53,'[1]2028-29 Calculations '!$B$4:$AU$291,42,FALSE)</f>
        <v>12742265.75859268</v>
      </c>
      <c r="AF53" s="277">
        <f>VLOOKUP(D53,'[1]2028-29 Calculations '!$B$4:$AU$291,43,FALSE)</f>
        <v>14477874.470118562</v>
      </c>
      <c r="AG53" s="284">
        <f>VLOOKUP(D53,'[1]2028-29 Calculations '!$B$4:$AU$291,46,FALSE)</f>
        <v>129823000</v>
      </c>
    </row>
    <row r="54" spans="4:33">
      <c r="D54" s="79" t="s">
        <v>134</v>
      </c>
      <c r="E54" s="80" t="s">
        <v>135</v>
      </c>
      <c r="F54" s="274" t="s">
        <v>60</v>
      </c>
      <c r="G54" s="275"/>
      <c r="H54" s="275"/>
      <c r="I54" s="276">
        <v>13665.677478161469</v>
      </c>
      <c r="J54" s="125">
        <v>0.69752049509486835</v>
      </c>
      <c r="K54" s="277">
        <v>9532.0901203739795</v>
      </c>
      <c r="L54" s="278">
        <f>VLOOKUP(D54,'[1]2026-27 Calculations'!$B$5:$AU$292,29,FALSE)</f>
        <v>74116401.212385058</v>
      </c>
      <c r="M54" s="277">
        <f>VLOOKUP(D54,'[1]2026-27 Calculations'!$B$5:$AU$292,42,FALSE)</f>
        <v>13936414.495284401</v>
      </c>
      <c r="N54" s="277">
        <f>VLOOKUP(D54,'[1]2026-27 Calculations'!$B$5:$AU$292,43,FALSE)</f>
        <v>13364571.015960963</v>
      </c>
      <c r="O54" s="279">
        <f>VLOOKUP(D54,'[1]2026-27 Calculations'!$B$5:$AU$292,46,FALSE)</f>
        <v>101417000</v>
      </c>
      <c r="P54" s="280"/>
      <c r="Q54" s="281">
        <f t="shared" si="2"/>
        <v>0</v>
      </c>
      <c r="R54" s="282">
        <v>13665.677478161469</v>
      </c>
      <c r="S54" s="125">
        <v>0.69752049509486835</v>
      </c>
      <c r="T54" s="277">
        <v>9532.0901203739795</v>
      </c>
      <c r="U54" s="278">
        <f>VLOOKUP(D54,'[1]2027-28 Calculations'!$B$4:$AU$291,29,FALSE)</f>
        <v>78426548.337809086</v>
      </c>
      <c r="V54" s="277">
        <f>VLOOKUP(D54,'[1]2027-28 Calculations'!$B$4:$AU$291,42,FALSE)</f>
        <v>13427212.552406823</v>
      </c>
      <c r="W54" s="277">
        <f>VLOOKUP(D54,'[1]2027-28 Calculations'!$B$4:$AU$291,43,FALSE)</f>
        <v>12319413.497330302</v>
      </c>
      <c r="X54" s="284">
        <f>VLOOKUP(D54,'[1]2027-28 Calculations'!$B$4:$AU$291,46,FALSE)</f>
        <v>104173000</v>
      </c>
      <c r="Y54" s="280"/>
      <c r="Z54" s="285">
        <f t="shared" si="3"/>
        <v>0</v>
      </c>
      <c r="AA54" s="282">
        <v>13665.677478161469</v>
      </c>
      <c r="AB54" s="125">
        <v>0.69752049509486835</v>
      </c>
      <c r="AC54" s="277">
        <v>9532.0901203739795</v>
      </c>
      <c r="AD54" s="278">
        <f>VLOOKUP(D54,'[1]2028-29 Calculations '!$B$4:$AU$291,29,FALSE)</f>
        <v>79528073.73818031</v>
      </c>
      <c r="AE54" s="277">
        <f>VLOOKUP(D54,'[1]2028-29 Calculations '!$B$4:$AU$291,42,FALSE)</f>
        <v>14876044.171757525</v>
      </c>
      <c r="AF54" s="277">
        <f>VLOOKUP(D54,'[1]2028-29 Calculations '!$B$4:$AU$291,43,FALSE)</f>
        <v>14276589.312453991</v>
      </c>
      <c r="AG54" s="284">
        <f>VLOOKUP(D54,'[1]2028-29 Calculations '!$B$4:$AU$291,46,FALSE)</f>
        <v>108681000</v>
      </c>
    </row>
    <row r="55" spans="4:33" s="10" customFormat="1">
      <c r="D55" s="104" t="s">
        <v>136</v>
      </c>
      <c r="E55" s="105" t="s">
        <v>137</v>
      </c>
      <c r="F55" s="286" t="s">
        <v>74</v>
      </c>
      <c r="G55" s="287"/>
      <c r="H55" s="287"/>
      <c r="I55" s="258">
        <v>47311.713126127375</v>
      </c>
      <c r="J55" s="107">
        <v>0</v>
      </c>
      <c r="K55" s="261">
        <v>0</v>
      </c>
      <c r="L55" s="260">
        <f>VLOOKUP(D55,'[1]2026-27 Calculations'!$B$5:$AU$292,29,FALSE)</f>
        <v>0</v>
      </c>
      <c r="M55" s="261">
        <f>VLOOKUP(D55,'[1]2026-27 Calculations'!$B$5:$AU$292,42,FALSE)</f>
        <v>17568029.976257261</v>
      </c>
      <c r="N55" s="261">
        <f>VLOOKUP(D55,'[1]2026-27 Calculations'!$B$5:$AU$292,43,FALSE)</f>
        <v>5803742.0535925673</v>
      </c>
      <c r="O55" s="262">
        <f>VLOOKUP(D55,'[1]2026-27 Calculations'!$B$5:$AU$292,46,FALSE)</f>
        <v>23372000</v>
      </c>
      <c r="P55" s="288"/>
      <c r="Q55" s="263">
        <f t="shared" si="2"/>
        <v>0</v>
      </c>
      <c r="R55" s="264">
        <v>47311.713126127375</v>
      </c>
      <c r="S55" s="107">
        <v>0</v>
      </c>
      <c r="T55" s="261">
        <v>0</v>
      </c>
      <c r="U55" s="260">
        <f>VLOOKUP(D55,'[1]2027-28 Calculations'!$B$4:$AU$291,29,FALSE)</f>
        <v>0</v>
      </c>
      <c r="V55" s="261">
        <f>VLOOKUP(D55,'[1]2027-28 Calculations'!$B$4:$AU$291,42,FALSE)</f>
        <v>16808964.922463767</v>
      </c>
      <c r="W55" s="261">
        <f>VLOOKUP(D55,'[1]2027-28 Calculations'!$B$4:$AU$291,43,FALSE)</f>
        <v>5995265.5413611215</v>
      </c>
      <c r="X55" s="266">
        <f>VLOOKUP(D55,'[1]2027-28 Calculations'!$B$4:$AU$291,46,FALSE)</f>
        <v>22804000</v>
      </c>
      <c r="Y55" s="288"/>
      <c r="Z55" s="289">
        <f t="shared" si="3"/>
        <v>0</v>
      </c>
      <c r="AA55" s="264">
        <v>47311.713126127375</v>
      </c>
      <c r="AB55" s="107">
        <v>0</v>
      </c>
      <c r="AC55" s="261">
        <v>0</v>
      </c>
      <c r="AD55" s="260">
        <f>VLOOKUP(D55,'[1]2028-29 Calculations '!$B$4:$AU$291,29,FALSE)</f>
        <v>0</v>
      </c>
      <c r="AE55" s="261">
        <f>VLOOKUP(D55,'[1]2028-29 Calculations '!$B$4:$AU$291,42,FALSE)</f>
        <v>18754815.518478788</v>
      </c>
      <c r="AF55" s="261">
        <f>VLOOKUP(D55,'[1]2028-29 Calculations '!$B$4:$AU$291,43,FALSE)</f>
        <v>6187114.0386846783</v>
      </c>
      <c r="AG55" s="266">
        <f>VLOOKUP(D55,'[1]2028-29 Calculations '!$B$4:$AU$291,46,FALSE)</f>
        <v>24942000</v>
      </c>
    </row>
    <row r="56" spans="4:33">
      <c r="D56" s="79" t="s">
        <v>138</v>
      </c>
      <c r="E56" s="80" t="s">
        <v>139</v>
      </c>
      <c r="F56" s="274" t="s">
        <v>60</v>
      </c>
      <c r="G56" s="275"/>
      <c r="H56" s="275"/>
      <c r="I56" s="276">
        <v>23749.643148957144</v>
      </c>
      <c r="J56" s="125">
        <v>0.68945355358310068</v>
      </c>
      <c r="K56" s="277">
        <v>16374.275865379044</v>
      </c>
      <c r="L56" s="278">
        <f>VLOOKUP(D56,'[1]2026-27 Calculations'!$B$5:$AU$292,29,FALSE)</f>
        <v>127317554.10146004</v>
      </c>
      <c r="M56" s="277">
        <f>VLOOKUP(D56,'[1]2026-27 Calculations'!$B$5:$AU$292,42,FALSE)</f>
        <v>19170774.066046666</v>
      </c>
      <c r="N56" s="277">
        <f>VLOOKUP(D56,'[1]2026-27 Calculations'!$B$5:$AU$292,43,FALSE)</f>
        <v>25639833.289595068</v>
      </c>
      <c r="O56" s="279">
        <f>VLOOKUP(D56,'[1]2026-27 Calculations'!$B$5:$AU$292,46,FALSE)</f>
        <v>172128000</v>
      </c>
      <c r="P56" s="280"/>
      <c r="Q56" s="281">
        <f t="shared" si="2"/>
        <v>0</v>
      </c>
      <c r="R56" s="282">
        <v>23749.643148957144</v>
      </c>
      <c r="S56" s="125">
        <v>0.68945355358310068</v>
      </c>
      <c r="T56" s="277">
        <v>16374.275865379044</v>
      </c>
      <c r="U56" s="278">
        <f>VLOOKUP(D56,'[1]2027-28 Calculations'!$B$4:$AU$291,29,FALSE)</f>
        <v>134721548.10076293</v>
      </c>
      <c r="V56" s="277">
        <f>VLOOKUP(D56,'[1]2027-28 Calculations'!$B$4:$AU$291,42,FALSE)</f>
        <v>18239849.013270091</v>
      </c>
      <c r="W56" s="277">
        <f>VLOOKUP(D56,'[1]2027-28 Calculations'!$B$4:$AU$291,43,FALSE)</f>
        <v>23634706.113642078</v>
      </c>
      <c r="X56" s="284">
        <f>VLOOKUP(D56,'[1]2027-28 Calculations'!$B$4:$AU$291,46,FALSE)</f>
        <v>176596000</v>
      </c>
      <c r="Y56" s="280"/>
      <c r="Z56" s="285">
        <f t="shared" si="3"/>
        <v>0</v>
      </c>
      <c r="AA56" s="282">
        <v>23749.643148957144</v>
      </c>
      <c r="AB56" s="125">
        <v>0.68945355358310068</v>
      </c>
      <c r="AC56" s="277">
        <v>16374.275865379044</v>
      </c>
      <c r="AD56" s="278">
        <f>VLOOKUP(D56,'[1]2028-29 Calculations '!$B$4:$AU$291,29,FALSE)</f>
        <v>136613754.37982956</v>
      </c>
      <c r="AE56" s="277">
        <f>VLOOKUP(D56,'[1]2028-29 Calculations '!$B$4:$AU$291,42,FALSE)</f>
        <v>20467847.514701005</v>
      </c>
      <c r="AF56" s="277">
        <f>VLOOKUP(D56,'[1]2028-29 Calculations '!$B$4:$AU$291,43,FALSE)</f>
        <v>27389533.826276328</v>
      </c>
      <c r="AG56" s="284">
        <f>VLOOKUP(D56,'[1]2028-29 Calculations '!$B$4:$AU$291,46,FALSE)</f>
        <v>184471000</v>
      </c>
    </row>
    <row r="57" spans="4:33">
      <c r="D57" s="79" t="s">
        <v>140</v>
      </c>
      <c r="E57" s="80" t="s">
        <v>141</v>
      </c>
      <c r="F57" s="274" t="s">
        <v>60</v>
      </c>
      <c r="G57" s="275"/>
      <c r="H57" s="275"/>
      <c r="I57" s="276">
        <v>10247.890061757707</v>
      </c>
      <c r="J57" s="125">
        <v>0.69525213822348275</v>
      </c>
      <c r="K57" s="277">
        <v>7124.867477716225</v>
      </c>
      <c r="L57" s="278">
        <f>VLOOKUP(D57,'[1]2026-27 Calculations'!$B$5:$AU$292,29,FALSE)</f>
        <v>55399133.862025589</v>
      </c>
      <c r="M57" s="277">
        <f>VLOOKUP(D57,'[1]2026-27 Calculations'!$B$5:$AU$292,42,FALSE)</f>
        <v>14189633.928398296</v>
      </c>
      <c r="N57" s="277">
        <f>VLOOKUP(D57,'[1]2026-27 Calculations'!$B$5:$AU$292,43,FALSE)</f>
        <v>10204187.987545216</v>
      </c>
      <c r="O57" s="279">
        <f>VLOOKUP(D57,'[1]2026-27 Calculations'!$B$5:$AU$292,46,FALSE)</f>
        <v>79793000</v>
      </c>
      <c r="P57" s="280"/>
      <c r="Q57" s="281">
        <f t="shared" si="2"/>
        <v>0</v>
      </c>
      <c r="R57" s="282">
        <v>10247.890061757707</v>
      </c>
      <c r="S57" s="125">
        <v>0.69525213822348275</v>
      </c>
      <c r="T57" s="277">
        <v>7124.867477716225</v>
      </c>
      <c r="U57" s="278">
        <f>VLOOKUP(D57,'[1]2027-28 Calculations'!$B$4:$AU$291,29,FALSE)</f>
        <v>58620801.585504979</v>
      </c>
      <c r="V57" s="277">
        <f>VLOOKUP(D57,'[1]2027-28 Calculations'!$B$4:$AU$291,42,FALSE)</f>
        <v>13671179.976881079</v>
      </c>
      <c r="W57" s="277">
        <f>VLOOKUP(D57,'[1]2027-28 Calculations'!$B$4:$AU$291,43,FALSE)</f>
        <v>9406183.7879366688</v>
      </c>
      <c r="X57" s="284">
        <f>VLOOKUP(D57,'[1]2027-28 Calculations'!$B$4:$AU$291,46,FALSE)</f>
        <v>81698000</v>
      </c>
      <c r="Y57" s="280"/>
      <c r="Z57" s="285">
        <f t="shared" si="3"/>
        <v>0</v>
      </c>
      <c r="AA57" s="282">
        <v>10247.890061757707</v>
      </c>
      <c r="AB57" s="125">
        <v>0.69525213822348275</v>
      </c>
      <c r="AC57" s="277">
        <v>7124.867477716225</v>
      </c>
      <c r="AD57" s="278">
        <f>VLOOKUP(D57,'[1]2028-29 Calculations '!$B$4:$AU$291,29,FALSE)</f>
        <v>59444149.078224182</v>
      </c>
      <c r="AE57" s="277">
        <f>VLOOKUP(D57,'[1]2028-29 Calculations '!$B$4:$AU$291,42,FALSE)</f>
        <v>15146336.324263772</v>
      </c>
      <c r="AF57" s="277">
        <f>VLOOKUP(D57,'[1]2028-29 Calculations '!$B$4:$AU$291,43,FALSE)</f>
        <v>10900537.023693195</v>
      </c>
      <c r="AG57" s="284">
        <f>VLOOKUP(D57,'[1]2028-29 Calculations '!$B$4:$AU$291,46,FALSE)</f>
        <v>85491000</v>
      </c>
    </row>
    <row r="58" spans="4:33">
      <c r="D58" s="79" t="s">
        <v>142</v>
      </c>
      <c r="E58" s="80" t="s">
        <v>143</v>
      </c>
      <c r="F58" s="274" t="s">
        <v>60</v>
      </c>
      <c r="G58" s="275"/>
      <c r="H58" s="275"/>
      <c r="I58" s="276">
        <v>14249.115843041745</v>
      </c>
      <c r="J58" s="125">
        <v>0.66468873052106703</v>
      </c>
      <c r="K58" s="277">
        <v>9471.2267207590412</v>
      </c>
      <c r="L58" s="278">
        <f>VLOOKUP(D58,'[1]2026-27 Calculations'!$B$5:$AU$292,29,FALSE)</f>
        <v>73643160.182553768</v>
      </c>
      <c r="M58" s="277">
        <f>VLOOKUP(D58,'[1]2026-27 Calculations'!$B$5:$AU$292,42,FALSE)</f>
        <v>15989296.248540152</v>
      </c>
      <c r="N58" s="277">
        <f>VLOOKUP(D58,'[1]2026-27 Calculations'!$B$5:$AU$292,43,FALSE)</f>
        <v>13734447.160069423</v>
      </c>
      <c r="O58" s="279">
        <f>VLOOKUP(D58,'[1]2026-27 Calculations'!$B$5:$AU$292,46,FALSE)</f>
        <v>103367000</v>
      </c>
      <c r="P58" s="280"/>
      <c r="Q58" s="281">
        <f t="shared" si="2"/>
        <v>0</v>
      </c>
      <c r="R58" s="282">
        <v>14249.115843041745</v>
      </c>
      <c r="S58" s="125">
        <v>0.66468873052106703</v>
      </c>
      <c r="T58" s="277">
        <v>9471.2267207590412</v>
      </c>
      <c r="U58" s="278">
        <f>VLOOKUP(D58,'[1]2027-28 Calculations'!$B$4:$AU$291,29,FALSE)</f>
        <v>77925786.564512178</v>
      </c>
      <c r="V58" s="277">
        <f>VLOOKUP(D58,'[1]2027-28 Calculations'!$B$4:$AU$291,42,FALSE)</f>
        <v>15267906.337634232</v>
      </c>
      <c r="W58" s="277">
        <f>VLOOKUP(D58,'[1]2027-28 Calculations'!$B$4:$AU$291,43,FALSE)</f>
        <v>12660363.996723689</v>
      </c>
      <c r="X58" s="284">
        <f>VLOOKUP(D58,'[1]2027-28 Calculations'!$B$4:$AU$291,46,FALSE)</f>
        <v>105854000</v>
      </c>
      <c r="Y58" s="280"/>
      <c r="Z58" s="285">
        <f t="shared" si="3"/>
        <v>0</v>
      </c>
      <c r="AA58" s="282">
        <v>14249.115843041745</v>
      </c>
      <c r="AB58" s="125">
        <v>0.66468873052106703</v>
      </c>
      <c r="AC58" s="277">
        <v>9471.2267207590412</v>
      </c>
      <c r="AD58" s="278">
        <f>VLOOKUP(D58,'[1]2028-29 Calculations '!$B$4:$AU$291,29,FALSE)</f>
        <v>79020278.609157413</v>
      </c>
      <c r="AE58" s="277">
        <f>VLOOKUP(D58,'[1]2028-29 Calculations '!$B$4:$AU$291,42,FALSE)</f>
        <v>17070032.631811064</v>
      </c>
      <c r="AF58" s="277">
        <f>VLOOKUP(D58,'[1]2028-29 Calculations '!$B$4:$AU$291,43,FALSE)</f>
        <v>14671706.357333628</v>
      </c>
      <c r="AG58" s="284">
        <f>VLOOKUP(D58,'[1]2028-29 Calculations '!$B$4:$AU$291,46,FALSE)</f>
        <v>110762000</v>
      </c>
    </row>
    <row r="59" spans="4:33">
      <c r="D59" s="290" t="s">
        <v>144</v>
      </c>
      <c r="E59" s="80" t="s">
        <v>145</v>
      </c>
      <c r="F59" s="274" t="s">
        <v>60</v>
      </c>
      <c r="G59" s="275"/>
      <c r="H59" s="275"/>
      <c r="I59" s="276">
        <v>161117.84905675414</v>
      </c>
      <c r="J59" s="125">
        <v>0.59892089360004952</v>
      </c>
      <c r="K59" s="277">
        <v>96496.846131989092</v>
      </c>
      <c r="L59" s="278">
        <f>VLOOKUP(D59,'[1]2026-27 Calculations'!$B$5:$AU$292,29,FALSE)</f>
        <v>750307526.82053852</v>
      </c>
      <c r="M59" s="277">
        <f>VLOOKUP(D59,'[1]2026-27 Calculations'!$B$5:$AU$292,42,FALSE)</f>
        <v>14768169.765570097</v>
      </c>
      <c r="N59" s="277">
        <f>VLOOKUP(D59,'[1]2026-27 Calculations'!$B$5:$AU$292,43,FALSE)</f>
        <v>48821819.714904889</v>
      </c>
      <c r="O59" s="279">
        <f>VLOOKUP(D59,'[1]2026-27 Calculations'!$B$5:$AU$292,46,FALSE)</f>
        <v>813898000</v>
      </c>
      <c r="P59" s="280"/>
      <c r="Q59" s="281">
        <f t="shared" si="2"/>
        <v>0</v>
      </c>
      <c r="R59" s="282">
        <v>161117.84905675414</v>
      </c>
      <c r="S59" s="125">
        <v>0.59892089360004952</v>
      </c>
      <c r="T59" s="277">
        <v>96496.846131989092</v>
      </c>
      <c r="U59" s="278">
        <f>VLOOKUP(D59,'[1]2027-28 Calculations'!$B$4:$AU$291,29,FALSE)</f>
        <v>793940727.79912519</v>
      </c>
      <c r="V59" s="277">
        <f>VLOOKUP(D59,'[1]2027-28 Calculations'!$B$4:$AU$291,42,FALSE)</f>
        <v>13592467.434286311</v>
      </c>
      <c r="W59" s="277">
        <f>VLOOKUP(D59,'[1]2027-28 Calculations'!$B$4:$AU$291,43,FALSE)</f>
        <v>45003777.827340834</v>
      </c>
      <c r="X59" s="284">
        <f>VLOOKUP(D59,'[1]2027-28 Calculations'!$B$4:$AU$291,46,FALSE)</f>
        <v>852537000</v>
      </c>
      <c r="Y59" s="280"/>
      <c r="Z59" s="285">
        <f t="shared" si="3"/>
        <v>0</v>
      </c>
      <c r="AA59" s="282">
        <v>161117.84905675414</v>
      </c>
      <c r="AB59" s="125">
        <v>0.59892089360004952</v>
      </c>
      <c r="AC59" s="277">
        <v>96496.846131989092</v>
      </c>
      <c r="AD59" s="278">
        <f>VLOOKUP(D59,'[1]2028-29 Calculations '!$B$4:$AU$291,29,FALSE)</f>
        <v>805091873.63679469</v>
      </c>
      <c r="AE59" s="277">
        <f>VLOOKUP(D59,'[1]2028-29 Calculations '!$B$4:$AU$291,42,FALSE)</f>
        <v>15776380.096732643</v>
      </c>
      <c r="AF59" s="277">
        <f>VLOOKUP(D59,'[1]2028-29 Calculations '!$B$4:$AU$291,43,FALSE)</f>
        <v>52153493.64554587</v>
      </c>
      <c r="AG59" s="284">
        <f>VLOOKUP(D59,'[1]2028-29 Calculations '!$B$4:$AU$291,46,FALSE)</f>
        <v>873022000</v>
      </c>
    </row>
    <row r="60" spans="4:33">
      <c r="D60" s="79" t="s">
        <v>146</v>
      </c>
      <c r="E60" s="80" t="s">
        <v>147</v>
      </c>
      <c r="F60" s="274" t="s">
        <v>60</v>
      </c>
      <c r="G60" s="275"/>
      <c r="H60" s="275"/>
      <c r="I60" s="276">
        <v>23653</v>
      </c>
      <c r="J60" s="125">
        <v>0.69123900652307235</v>
      </c>
      <c r="K60" s="277">
        <v>16349.876221290231</v>
      </c>
      <c r="L60" s="278">
        <f>VLOOKUP(D60,'[1]2026-27 Calculations'!$B$5:$AU$292,29,FALSE)</f>
        <v>127127835.60447891</v>
      </c>
      <c r="M60" s="277">
        <f>VLOOKUP(D60,'[1]2026-27 Calculations'!$B$5:$AU$292,42,FALSE)</f>
        <v>18505790.552902259</v>
      </c>
      <c r="N60" s="277">
        <f>VLOOKUP(D60,'[1]2026-27 Calculations'!$B$5:$AU$292,43,FALSE)</f>
        <v>21166162.094526321</v>
      </c>
      <c r="O60" s="279">
        <f>VLOOKUP(D60,'[1]2026-27 Calculations'!$B$5:$AU$292,46,FALSE)</f>
        <v>166800000</v>
      </c>
      <c r="P60" s="280"/>
      <c r="Q60" s="281">
        <f t="shared" si="2"/>
        <v>0</v>
      </c>
      <c r="R60" s="282">
        <v>23653</v>
      </c>
      <c r="S60" s="125">
        <v>0.69123900652307235</v>
      </c>
      <c r="T60" s="277">
        <v>16349.876221290231</v>
      </c>
      <c r="U60" s="278">
        <f>VLOOKUP(D60,'[1]2027-28 Calculations'!$B$4:$AU$291,29,FALSE)</f>
        <v>134520796.76056457</v>
      </c>
      <c r="V60" s="277">
        <f>VLOOKUP(D60,'[1]2027-28 Calculations'!$B$4:$AU$291,42,FALSE)</f>
        <v>17479400.764303248</v>
      </c>
      <c r="W60" s="277">
        <f>VLOOKUP(D60,'[1]2027-28 Calculations'!$B$4:$AU$291,43,FALSE)</f>
        <v>19510892.09541975</v>
      </c>
      <c r="X60" s="284">
        <f>VLOOKUP(D60,'[1]2027-28 Calculations'!$B$4:$AU$291,46,FALSE)</f>
        <v>171511000</v>
      </c>
      <c r="Y60" s="280"/>
      <c r="Z60" s="285">
        <f t="shared" si="3"/>
        <v>0</v>
      </c>
      <c r="AA60" s="282">
        <v>23653</v>
      </c>
      <c r="AB60" s="125">
        <v>0.69123900652307235</v>
      </c>
      <c r="AC60" s="277">
        <v>16349.876221290231</v>
      </c>
      <c r="AD60" s="278">
        <f>VLOOKUP(D60,'[1]2028-29 Calculations '!$B$4:$AU$291,29,FALSE)</f>
        <v>136410183.42427039</v>
      </c>
      <c r="AE60" s="277">
        <f>VLOOKUP(D60,'[1]2028-29 Calculations '!$B$4:$AU$291,42,FALSE)</f>
        <v>19760382.751281112</v>
      </c>
      <c r="AF60" s="277">
        <f>VLOOKUP(D60,'[1]2028-29 Calculations '!$B$4:$AU$291,43,FALSE)</f>
        <v>22610572.623954542</v>
      </c>
      <c r="AG60" s="284">
        <f>VLOOKUP(D60,'[1]2028-29 Calculations '!$B$4:$AU$291,46,FALSE)</f>
        <v>178781000</v>
      </c>
    </row>
    <row r="61" spans="4:33" s="10" customFormat="1">
      <c r="D61" s="104" t="s">
        <v>148</v>
      </c>
      <c r="E61" s="105" t="s">
        <v>149</v>
      </c>
      <c r="F61" s="286" t="s">
        <v>74</v>
      </c>
      <c r="G61" s="287"/>
      <c r="H61" s="287"/>
      <c r="I61" s="258">
        <v>233017.49811051076</v>
      </c>
      <c r="J61" s="107">
        <v>0</v>
      </c>
      <c r="K61" s="261">
        <v>0</v>
      </c>
      <c r="L61" s="260">
        <f>VLOOKUP(D61,'[1]2026-27 Calculations'!$B$5:$AU$292,29,FALSE)</f>
        <v>0</v>
      </c>
      <c r="M61" s="261">
        <f>VLOOKUP(D61,'[1]2026-27 Calculations'!$B$5:$AU$292,42,FALSE)</f>
        <v>25626971.955290582</v>
      </c>
      <c r="N61" s="261">
        <f>VLOOKUP(D61,'[1]2026-27 Calculations'!$B$5:$AU$292,43,FALSE)</f>
        <v>22660887.255434066</v>
      </c>
      <c r="O61" s="262">
        <f>VLOOKUP(D61,'[1]2026-27 Calculations'!$B$5:$AU$292,46,FALSE)</f>
        <v>48288000</v>
      </c>
      <c r="P61" s="288"/>
      <c r="Q61" s="263">
        <f t="shared" si="2"/>
        <v>0</v>
      </c>
      <c r="R61" s="264">
        <v>233017.49811051076</v>
      </c>
      <c r="S61" s="107">
        <v>0</v>
      </c>
      <c r="T61" s="261">
        <v>0</v>
      </c>
      <c r="U61" s="260">
        <f>VLOOKUP(D61,'[1]2027-28 Calculations'!$B$4:$AU$291,29,FALSE)</f>
        <v>0</v>
      </c>
      <c r="V61" s="261">
        <f>VLOOKUP(D61,'[1]2027-28 Calculations'!$B$4:$AU$291,42,FALSE)</f>
        <v>23885566.099410877</v>
      </c>
      <c r="W61" s="261">
        <f>VLOOKUP(D61,'[1]2027-28 Calculations'!$B$4:$AU$291,43,FALSE)</f>
        <v>23408696.53486339</v>
      </c>
      <c r="X61" s="266">
        <f>VLOOKUP(D61,'[1]2027-28 Calculations'!$B$4:$AU$291,46,FALSE)</f>
        <v>47294000</v>
      </c>
      <c r="Y61" s="288"/>
      <c r="Z61" s="289">
        <f t="shared" si="3"/>
        <v>0</v>
      </c>
      <c r="AA61" s="264">
        <v>233017.49811051076</v>
      </c>
      <c r="AB61" s="107">
        <v>0</v>
      </c>
      <c r="AC61" s="261">
        <v>0</v>
      </c>
      <c r="AD61" s="260">
        <f>VLOOKUP(D61,'[1]2028-29 Calculations '!$B$4:$AU$291,29,FALSE)</f>
        <v>0</v>
      </c>
      <c r="AE61" s="261">
        <f>VLOOKUP(D61,'[1]2028-29 Calculations '!$B$4:$AU$291,42,FALSE)</f>
        <v>27370631.643622231</v>
      </c>
      <c r="AF61" s="261">
        <f>VLOOKUP(D61,'[1]2028-29 Calculations '!$B$4:$AU$291,43,FALSE)</f>
        <v>24157774.823979016</v>
      </c>
      <c r="AG61" s="266">
        <f>VLOOKUP(D61,'[1]2028-29 Calculations '!$B$4:$AU$291,46,FALSE)</f>
        <v>51528000</v>
      </c>
    </row>
    <row r="62" spans="4:33">
      <c r="D62" s="79" t="s">
        <v>150</v>
      </c>
      <c r="E62" s="80" t="s">
        <v>151</v>
      </c>
      <c r="F62" s="274" t="s">
        <v>60</v>
      </c>
      <c r="G62" s="275"/>
      <c r="H62" s="275"/>
      <c r="I62" s="276">
        <v>39271.74309402053</v>
      </c>
      <c r="J62" s="125">
        <v>0.71345287342840225</v>
      </c>
      <c r="K62" s="277">
        <v>28018.537954970958</v>
      </c>
      <c r="L62" s="278">
        <f>VLOOKUP(D62,'[1]2026-27 Calculations'!$B$5:$AU$292,29,FALSE)</f>
        <v>217857067.466919</v>
      </c>
      <c r="M62" s="277">
        <f>VLOOKUP(D62,'[1]2026-27 Calculations'!$B$5:$AU$292,42,FALSE)</f>
        <v>23132656.719546296</v>
      </c>
      <c r="N62" s="277">
        <f>VLOOKUP(D62,'[1]2026-27 Calculations'!$B$5:$AU$292,43,FALSE)</f>
        <v>35020655.56055294</v>
      </c>
      <c r="O62" s="279">
        <f>VLOOKUP(D62,'[1]2026-27 Calculations'!$B$5:$AU$292,46,FALSE)</f>
        <v>276010000</v>
      </c>
      <c r="P62" s="280"/>
      <c r="Q62" s="281">
        <f t="shared" si="2"/>
        <v>0</v>
      </c>
      <c r="R62" s="282">
        <v>39271.74309402053</v>
      </c>
      <c r="S62" s="125">
        <v>0.71345287342840225</v>
      </c>
      <c r="T62" s="277">
        <v>28018.537954970958</v>
      </c>
      <c r="U62" s="278">
        <f>VLOOKUP(D62,'[1]2027-28 Calculations'!$B$4:$AU$291,29,FALSE)</f>
        <v>230526274.25159681</v>
      </c>
      <c r="V62" s="277">
        <f>VLOOKUP(D62,'[1]2027-28 Calculations'!$B$4:$AU$291,42,FALSE)</f>
        <v>21652870.315603878</v>
      </c>
      <c r="W62" s="277">
        <f>VLOOKUP(D62,'[1]2027-28 Calculations'!$B$4:$AU$291,43,FALSE)</f>
        <v>32281914.345232707</v>
      </c>
      <c r="X62" s="284">
        <f>VLOOKUP(D62,'[1]2027-28 Calculations'!$B$4:$AU$291,46,FALSE)</f>
        <v>284461000</v>
      </c>
      <c r="Y62" s="280"/>
      <c r="Z62" s="285">
        <f t="shared" si="3"/>
        <v>0</v>
      </c>
      <c r="AA62" s="282">
        <v>39271.74309402053</v>
      </c>
      <c r="AB62" s="125">
        <v>0.71345287342840225</v>
      </c>
      <c r="AC62" s="277">
        <v>28018.537954970958</v>
      </c>
      <c r="AD62" s="278">
        <f>VLOOKUP(D62,'[1]2028-29 Calculations '!$B$4:$AU$291,29,FALSE)</f>
        <v>233764087.87367937</v>
      </c>
      <c r="AE62" s="277">
        <f>VLOOKUP(D62,'[1]2028-29 Calculations '!$B$4:$AU$291,42,FALSE)</f>
        <v>24704792.59701167</v>
      </c>
      <c r="AF62" s="277">
        <f>VLOOKUP(D62,'[1]2028-29 Calculations '!$B$4:$AU$291,43,FALSE)</f>
        <v>37410517.426546246</v>
      </c>
      <c r="AG62" s="284">
        <f>VLOOKUP(D62,'[1]2028-29 Calculations '!$B$4:$AU$291,46,FALSE)</f>
        <v>295879000</v>
      </c>
    </row>
    <row r="63" spans="4:33">
      <c r="D63" s="79" t="s">
        <v>152</v>
      </c>
      <c r="E63" s="80" t="s">
        <v>153</v>
      </c>
      <c r="F63" s="274" t="s">
        <v>60</v>
      </c>
      <c r="G63" s="275"/>
      <c r="H63" s="275"/>
      <c r="I63" s="276">
        <v>52940.468765223181</v>
      </c>
      <c r="J63" s="125">
        <v>0.57878442398569652</v>
      </c>
      <c r="K63" s="277">
        <v>30641.118719812457</v>
      </c>
      <c r="L63" s="278">
        <f>VLOOKUP(D63,'[1]2026-27 Calculations'!$B$5:$AU$292,29,FALSE)</f>
        <v>238248843.63817182</v>
      </c>
      <c r="M63" s="277">
        <f>VLOOKUP(D63,'[1]2026-27 Calculations'!$B$5:$AU$292,42,FALSE)</f>
        <v>11411117.382155329</v>
      </c>
      <c r="N63" s="277">
        <f>VLOOKUP(D63,'[1]2026-27 Calculations'!$B$5:$AU$292,43,FALSE)</f>
        <v>20115351.680734683</v>
      </c>
      <c r="O63" s="279">
        <f>VLOOKUP(D63,'[1]2026-27 Calculations'!$B$5:$AU$292,46,FALSE)</f>
        <v>269775000</v>
      </c>
      <c r="P63" s="280"/>
      <c r="Q63" s="281">
        <f t="shared" si="2"/>
        <v>0</v>
      </c>
      <c r="R63" s="282">
        <v>52940.468765223181</v>
      </c>
      <c r="S63" s="125">
        <v>0.57878442398569652</v>
      </c>
      <c r="T63" s="277">
        <v>30641.118719812457</v>
      </c>
      <c r="U63" s="278">
        <f>VLOOKUP(D63,'[1]2027-28 Calculations'!$B$4:$AU$291,29,FALSE)</f>
        <v>252103908.80249429</v>
      </c>
      <c r="V63" s="277">
        <f>VLOOKUP(D63,'[1]2027-28 Calculations'!$B$4:$AU$291,42,FALSE)</f>
        <v>10629166.094040653</v>
      </c>
      <c r="W63" s="277">
        <f>VLOOKUP(D63,'[1]2027-28 Calculations'!$B$4:$AU$291,43,FALSE)</f>
        <v>18542258.835187178</v>
      </c>
      <c r="X63" s="284">
        <f>VLOOKUP(D63,'[1]2027-28 Calculations'!$B$4:$AU$291,46,FALSE)</f>
        <v>281275000</v>
      </c>
      <c r="Y63" s="280"/>
      <c r="Z63" s="285">
        <f t="shared" si="3"/>
        <v>0</v>
      </c>
      <c r="AA63" s="282">
        <v>52940.468765223181</v>
      </c>
      <c r="AB63" s="125">
        <v>0.57878442398569652</v>
      </c>
      <c r="AC63" s="277">
        <v>30641.118719812457</v>
      </c>
      <c r="AD63" s="278">
        <f>VLOOKUP(D63,'[1]2028-29 Calculations '!$B$4:$AU$291,29,FALSE)</f>
        <v>255644787.05054206</v>
      </c>
      <c r="AE63" s="277">
        <f>VLOOKUP(D63,'[1]2028-29 Calculations '!$B$4:$AU$291,42,FALSE)</f>
        <v>12187658.613513028</v>
      </c>
      <c r="AF63" s="277">
        <f>VLOOKUP(D63,'[1]2028-29 Calculations '!$B$4:$AU$291,43,FALSE)</f>
        <v>21488053.337324496</v>
      </c>
      <c r="AG63" s="284">
        <f>VLOOKUP(D63,'[1]2028-29 Calculations '!$B$4:$AU$291,46,FALSE)</f>
        <v>289320000</v>
      </c>
    </row>
    <row r="64" spans="4:33">
      <c r="D64" s="79" t="s">
        <v>154</v>
      </c>
      <c r="E64" s="80" t="s">
        <v>155</v>
      </c>
      <c r="F64" s="274" t="s">
        <v>60</v>
      </c>
      <c r="G64" s="275"/>
      <c r="H64" s="275"/>
      <c r="I64" s="276">
        <v>21705.044149349807</v>
      </c>
      <c r="J64" s="125">
        <v>0.66218256046654611</v>
      </c>
      <c r="K64" s="277">
        <v>14372.701709855881</v>
      </c>
      <c r="L64" s="278">
        <f>VLOOKUP(D64,'[1]2026-27 Calculations'!$B$5:$AU$292,29,FALSE)</f>
        <v>111754391.00777379</v>
      </c>
      <c r="M64" s="277">
        <f>VLOOKUP(D64,'[1]2026-27 Calculations'!$B$5:$AU$292,42,FALSE)</f>
        <v>13966423.208372096</v>
      </c>
      <c r="N64" s="277">
        <f>VLOOKUP(D64,'[1]2026-27 Calculations'!$B$5:$AU$292,43,FALSE)</f>
        <v>17652261.27761028</v>
      </c>
      <c r="O64" s="279">
        <f>VLOOKUP(D64,'[1]2026-27 Calculations'!$B$5:$AU$292,46,FALSE)</f>
        <v>143373000</v>
      </c>
      <c r="P64" s="280"/>
      <c r="Q64" s="281">
        <f t="shared" si="2"/>
        <v>0</v>
      </c>
      <c r="R64" s="282">
        <v>21705.044149349807</v>
      </c>
      <c r="S64" s="125">
        <v>0.66218256046654611</v>
      </c>
      <c r="T64" s="277">
        <v>14372.701709855881</v>
      </c>
      <c r="U64" s="278">
        <f>VLOOKUP(D64,'[1]2027-28 Calculations'!$B$4:$AU$291,29,FALSE)</f>
        <v>118253328.61505711</v>
      </c>
      <c r="V64" s="277">
        <f>VLOOKUP(D64,'[1]2027-28 Calculations'!$B$4:$AU$291,42,FALSE)</f>
        <v>13311441.103000714</v>
      </c>
      <c r="W64" s="277">
        <f>VLOOKUP(D64,'[1]2027-28 Calculations'!$B$4:$AU$291,43,FALSE)</f>
        <v>16271790.960000116</v>
      </c>
      <c r="X64" s="284">
        <f>VLOOKUP(D64,'[1]2027-28 Calculations'!$B$4:$AU$291,46,FALSE)</f>
        <v>147837000</v>
      </c>
      <c r="Y64" s="280"/>
      <c r="Z64" s="285">
        <f t="shared" si="3"/>
        <v>0</v>
      </c>
      <c r="AA64" s="282">
        <v>21705.044149349807</v>
      </c>
      <c r="AB64" s="125">
        <v>0.66218256046654611</v>
      </c>
      <c r="AC64" s="277">
        <v>14372.701709855881</v>
      </c>
      <c r="AD64" s="278">
        <f>VLOOKUP(D64,'[1]2028-29 Calculations '!$B$4:$AU$291,29,FALSE)</f>
        <v>119914233.60078797</v>
      </c>
      <c r="AE64" s="277">
        <f>VLOOKUP(D64,'[1]2028-29 Calculations '!$B$4:$AU$291,42,FALSE)</f>
        <v>14910919.63324328</v>
      </c>
      <c r="AF64" s="277">
        <f>VLOOKUP(D64,'[1]2028-29 Calculations '!$B$4:$AU$291,43,FALSE)</f>
        <v>18856877.964552879</v>
      </c>
      <c r="AG64" s="284">
        <f>VLOOKUP(D64,'[1]2028-29 Calculations '!$B$4:$AU$291,46,FALSE)</f>
        <v>153682000</v>
      </c>
    </row>
    <row r="65" spans="4:33">
      <c r="D65" s="79" t="s">
        <v>156</v>
      </c>
      <c r="E65" s="80" t="s">
        <v>157</v>
      </c>
      <c r="F65" s="274" t="s">
        <v>60</v>
      </c>
      <c r="G65" s="275"/>
      <c r="H65" s="275"/>
      <c r="I65" s="276">
        <v>119248.63949700899</v>
      </c>
      <c r="J65" s="125">
        <v>0.74254760635487727</v>
      </c>
      <c r="K65" s="277">
        <v>88547.791819579696</v>
      </c>
      <c r="L65" s="278">
        <f>VLOOKUP(D65,'[1]2026-27 Calculations'!$B$5:$AU$292,29,FALSE)</f>
        <v>688499959.82971585</v>
      </c>
      <c r="M65" s="277">
        <f>VLOOKUP(D65,'[1]2026-27 Calculations'!$B$5:$AU$292,42,FALSE)</f>
        <v>59144959.317273848</v>
      </c>
      <c r="N65" s="277">
        <f>VLOOKUP(D65,'[1]2026-27 Calculations'!$B$5:$AU$292,43,FALSE)</f>
        <v>148271955.9779186</v>
      </c>
      <c r="O65" s="279">
        <f>VLOOKUP(D65,'[1]2026-27 Calculations'!$B$5:$AU$292,46,FALSE)</f>
        <v>895917000</v>
      </c>
      <c r="P65" s="280"/>
      <c r="Q65" s="281">
        <f t="shared" si="2"/>
        <v>0</v>
      </c>
      <c r="R65" s="282">
        <v>119248.63949700899</v>
      </c>
      <c r="S65" s="125">
        <v>0.74254760635487727</v>
      </c>
      <c r="T65" s="277">
        <v>88547.791819579696</v>
      </c>
      <c r="U65" s="278">
        <f>VLOOKUP(D65,'[1]2027-28 Calculations'!$B$4:$AU$291,29,FALSE)</f>
        <v>728538818.62712228</v>
      </c>
      <c r="V65" s="277">
        <f>VLOOKUP(D65,'[1]2027-28 Calculations'!$B$4:$AU$291,42,FALSE)</f>
        <v>54462266.909548536</v>
      </c>
      <c r="W65" s="277">
        <f>VLOOKUP(D65,'[1]2027-28 Calculations'!$B$4:$AU$291,43,FALSE)</f>
        <v>136676555.7658712</v>
      </c>
      <c r="X65" s="284">
        <f>VLOOKUP(D65,'[1]2027-28 Calculations'!$B$4:$AU$291,46,FALSE)</f>
        <v>919678000</v>
      </c>
      <c r="Y65" s="280"/>
      <c r="Z65" s="285">
        <f t="shared" si="3"/>
        <v>0</v>
      </c>
      <c r="AA65" s="282">
        <v>119248.63949700899</v>
      </c>
      <c r="AB65" s="125">
        <v>0.74254760635487727</v>
      </c>
      <c r="AC65" s="277">
        <v>88547.791819579696</v>
      </c>
      <c r="AD65" s="278">
        <f>VLOOKUP(D65,'[1]2028-29 Calculations '!$B$4:$AU$291,29,FALSE)</f>
        <v>738771374.19513702</v>
      </c>
      <c r="AE65" s="277">
        <f>VLOOKUP(D65,'[1]2028-29 Calculations '!$B$4:$AU$291,42,FALSE)</f>
        <v>63182226.704363368</v>
      </c>
      <c r="AF65" s="277">
        <f>VLOOKUP(D65,'[1]2028-29 Calculations '!$B$4:$AU$291,43,FALSE)</f>
        <v>158390255.81314507</v>
      </c>
      <c r="AG65" s="284">
        <f>VLOOKUP(D65,'[1]2028-29 Calculations '!$B$4:$AU$291,46,FALSE)</f>
        <v>960344000</v>
      </c>
    </row>
    <row r="66" spans="4:33">
      <c r="D66" s="79" t="s">
        <v>158</v>
      </c>
      <c r="E66" s="80" t="s">
        <v>159</v>
      </c>
      <c r="F66" s="274" t="s">
        <v>60</v>
      </c>
      <c r="G66" s="275"/>
      <c r="H66" s="275"/>
      <c r="I66" s="276">
        <v>15609.305188568376</v>
      </c>
      <c r="J66" s="125">
        <v>0.6629353469133864</v>
      </c>
      <c r="K66" s="277">
        <v>10347.960150260498</v>
      </c>
      <c r="L66" s="278">
        <f>VLOOKUP(D66,'[1]2026-27 Calculations'!$B$5:$AU$292,29,FALSE)</f>
        <v>80460167.344325215</v>
      </c>
      <c r="M66" s="277">
        <f>VLOOKUP(D66,'[1]2026-27 Calculations'!$B$5:$AU$292,42,FALSE)</f>
        <v>13835202.693380445</v>
      </c>
      <c r="N66" s="277">
        <f>VLOOKUP(D66,'[1]2026-27 Calculations'!$B$5:$AU$292,43,FALSE)</f>
        <v>13494040.378058804</v>
      </c>
      <c r="O66" s="279">
        <f>VLOOKUP(D66,'[1]2026-27 Calculations'!$B$5:$AU$292,46,FALSE)</f>
        <v>107789000</v>
      </c>
      <c r="P66" s="280"/>
      <c r="Q66" s="281">
        <f t="shared" si="2"/>
        <v>0</v>
      </c>
      <c r="R66" s="282">
        <v>15609.305188568376</v>
      </c>
      <c r="S66" s="125">
        <v>0.6629353469133864</v>
      </c>
      <c r="T66" s="277">
        <v>10347.960150260498</v>
      </c>
      <c r="U66" s="278">
        <f>VLOOKUP(D66,'[1]2027-28 Calculations'!$B$4:$AU$291,29,FALSE)</f>
        <v>85139228.298681557</v>
      </c>
      <c r="V66" s="277">
        <f>VLOOKUP(D66,'[1]2027-28 Calculations'!$B$4:$AU$291,42,FALSE)</f>
        <v>13237422.584234023</v>
      </c>
      <c r="W66" s="277">
        <f>VLOOKUP(D66,'[1]2027-28 Calculations'!$B$4:$AU$291,43,FALSE)</f>
        <v>12438757.889680352</v>
      </c>
      <c r="X66" s="284">
        <f>VLOOKUP(D66,'[1]2027-28 Calculations'!$B$4:$AU$291,46,FALSE)</f>
        <v>110815000</v>
      </c>
      <c r="Y66" s="280"/>
      <c r="Z66" s="285">
        <f t="shared" si="3"/>
        <v>0</v>
      </c>
      <c r="AA66" s="282">
        <v>15609.305188568376</v>
      </c>
      <c r="AB66" s="125">
        <v>0.6629353469133864</v>
      </c>
      <c r="AC66" s="277">
        <v>10347.960150260498</v>
      </c>
      <c r="AD66" s="278">
        <f>VLOOKUP(D66,'[1]2028-29 Calculations '!$B$4:$AU$291,29,FALSE)</f>
        <v>86335035.388584927</v>
      </c>
      <c r="AE66" s="277">
        <f>VLOOKUP(D66,'[1]2028-29 Calculations '!$B$4:$AU$291,42,FALSE)</f>
        <v>14769821.916617123</v>
      </c>
      <c r="AF66" s="277">
        <f>VLOOKUP(D66,'[1]2028-29 Calculations '!$B$4:$AU$291,43,FALSE)</f>
        <v>14414893.85728441</v>
      </c>
      <c r="AG66" s="284">
        <f>VLOOKUP(D66,'[1]2028-29 Calculations '!$B$4:$AU$291,46,FALSE)</f>
        <v>115520000</v>
      </c>
    </row>
    <row r="67" spans="4:33">
      <c r="D67" s="79" t="s">
        <v>160</v>
      </c>
      <c r="E67" s="80" t="s">
        <v>161</v>
      </c>
      <c r="F67" s="274" t="s">
        <v>60</v>
      </c>
      <c r="G67" s="275"/>
      <c r="H67" s="275"/>
      <c r="I67" s="276">
        <v>18282.092002625177</v>
      </c>
      <c r="J67" s="125">
        <v>0.64614282462493577</v>
      </c>
      <c r="K67" s="277">
        <v>11812.842566629181</v>
      </c>
      <c r="L67" s="278">
        <f>VLOOKUP(D67,'[1]2026-27 Calculations'!$B$5:$AU$292,29,FALSE)</f>
        <v>91850304.400256619</v>
      </c>
      <c r="M67" s="277">
        <f>VLOOKUP(D67,'[1]2026-27 Calculations'!$B$5:$AU$292,42,FALSE)</f>
        <v>13515250.018481858</v>
      </c>
      <c r="N67" s="277">
        <f>VLOOKUP(D67,'[1]2026-27 Calculations'!$B$5:$AU$292,43,FALSE)</f>
        <v>14388133.205243109</v>
      </c>
      <c r="O67" s="279">
        <f>VLOOKUP(D67,'[1]2026-27 Calculations'!$B$5:$AU$292,46,FALSE)</f>
        <v>119754000</v>
      </c>
      <c r="P67" s="280"/>
      <c r="Q67" s="281">
        <f t="shared" si="2"/>
        <v>0</v>
      </c>
      <c r="R67" s="282">
        <v>18282.092002625177</v>
      </c>
      <c r="S67" s="125">
        <v>0.64614282462493577</v>
      </c>
      <c r="T67" s="277">
        <v>11812.842566629181</v>
      </c>
      <c r="U67" s="278">
        <f>VLOOKUP(D67,'[1]2027-28 Calculations'!$B$4:$AU$291,29,FALSE)</f>
        <v>97191744.607878774</v>
      </c>
      <c r="V67" s="277">
        <f>VLOOKUP(D67,'[1]2027-28 Calculations'!$B$4:$AU$291,42,FALSE)</f>
        <v>12881426.542015856</v>
      </c>
      <c r="W67" s="277">
        <f>VLOOKUP(D67,'[1]2027-28 Calculations'!$B$4:$AU$291,43,FALSE)</f>
        <v>13262929.442207247</v>
      </c>
      <c r="X67" s="284">
        <f>VLOOKUP(D67,'[1]2027-28 Calculations'!$B$4:$AU$291,46,FALSE)</f>
        <v>123336000</v>
      </c>
      <c r="Y67" s="280"/>
      <c r="Z67" s="285">
        <f t="shared" si="3"/>
        <v>0</v>
      </c>
      <c r="AA67" s="282">
        <v>18282.092002625177</v>
      </c>
      <c r="AB67" s="125">
        <v>0.64614282462493577</v>
      </c>
      <c r="AC67" s="277">
        <v>11812.842566629181</v>
      </c>
      <c r="AD67" s="278">
        <f>VLOOKUP(D67,'[1]2028-29 Calculations '!$B$4:$AU$291,29,FALSE)</f>
        <v>98556833.058932781</v>
      </c>
      <c r="AE67" s="277">
        <f>VLOOKUP(D67,'[1]2028-29 Calculations '!$B$4:$AU$291,42,FALSE)</f>
        <v>14429235.305426648</v>
      </c>
      <c r="AF67" s="277">
        <f>VLOOKUP(D67,'[1]2028-29 Calculations '!$B$4:$AU$291,43,FALSE)</f>
        <v>15370000.915017635</v>
      </c>
      <c r="AG67" s="284">
        <f>VLOOKUP(D67,'[1]2028-29 Calculations '!$B$4:$AU$291,46,FALSE)</f>
        <v>128356000</v>
      </c>
    </row>
    <row r="68" spans="4:33" s="10" customFormat="1">
      <c r="D68" s="104" t="s">
        <v>162</v>
      </c>
      <c r="E68" s="105" t="s">
        <v>163</v>
      </c>
      <c r="F68" s="286" t="s">
        <v>74</v>
      </c>
      <c r="G68" s="287"/>
      <c r="H68" s="287"/>
      <c r="I68" s="258">
        <v>267057.29269679607</v>
      </c>
      <c r="J68" s="107">
        <v>0</v>
      </c>
      <c r="K68" s="261">
        <v>0</v>
      </c>
      <c r="L68" s="260">
        <f>VLOOKUP(D68,'[1]2026-27 Calculations'!$B$5:$AU$292,29,FALSE)</f>
        <v>0</v>
      </c>
      <c r="M68" s="261">
        <f>VLOOKUP(D68,'[1]2026-27 Calculations'!$B$5:$AU$292,42,FALSE)</f>
        <v>34350420.186804175</v>
      </c>
      <c r="N68" s="261">
        <f>VLOOKUP(D68,'[1]2026-27 Calculations'!$B$5:$AU$292,43,FALSE)</f>
        <v>33482680.660254758</v>
      </c>
      <c r="O68" s="262">
        <f>VLOOKUP(D68,'[1]2026-27 Calculations'!$B$5:$AU$292,46,FALSE)</f>
        <v>67833000</v>
      </c>
      <c r="P68" s="288"/>
      <c r="Q68" s="263">
        <f t="shared" si="2"/>
        <v>0</v>
      </c>
      <c r="R68" s="264">
        <v>267057.29269679607</v>
      </c>
      <c r="S68" s="107">
        <v>0</v>
      </c>
      <c r="T68" s="261">
        <v>0</v>
      </c>
      <c r="U68" s="260">
        <f>VLOOKUP(D68,'[1]2027-28 Calculations'!$B$4:$AU$291,29,FALSE)</f>
        <v>0</v>
      </c>
      <c r="V68" s="261">
        <f>VLOOKUP(D68,'[1]2027-28 Calculations'!$B$4:$AU$291,42,FALSE)</f>
        <v>31977602.39207989</v>
      </c>
      <c r="W68" s="261">
        <f>VLOOKUP(D68,'[1]2027-28 Calculations'!$B$4:$AU$291,43,FALSE)</f>
        <v>34587609.122043163</v>
      </c>
      <c r="X68" s="266">
        <f>VLOOKUP(D68,'[1]2027-28 Calculations'!$B$4:$AU$291,46,FALSE)</f>
        <v>66565000</v>
      </c>
      <c r="Y68" s="288"/>
      <c r="Z68" s="289">
        <f t="shared" si="3"/>
        <v>0</v>
      </c>
      <c r="AA68" s="264">
        <v>267057.29269679607</v>
      </c>
      <c r="AB68" s="107">
        <v>0</v>
      </c>
      <c r="AC68" s="261">
        <v>0</v>
      </c>
      <c r="AD68" s="260">
        <f>VLOOKUP(D68,'[1]2028-29 Calculations '!$B$4:$AU$291,29,FALSE)</f>
        <v>0</v>
      </c>
      <c r="AE68" s="261">
        <f>VLOOKUP(D68,'[1]2028-29 Calculations '!$B$4:$AU$291,42,FALSE)</f>
        <v>36688382.776604921</v>
      </c>
      <c r="AF68" s="261">
        <f>VLOOKUP(D68,'[1]2028-29 Calculations '!$B$4:$AU$291,43,FALSE)</f>
        <v>35694412.613948546</v>
      </c>
      <c r="AG68" s="266">
        <f>VLOOKUP(D68,'[1]2028-29 Calculations '!$B$4:$AU$291,46,FALSE)</f>
        <v>72383000</v>
      </c>
    </row>
    <row r="69" spans="4:33">
      <c r="D69" s="79" t="s">
        <v>164</v>
      </c>
      <c r="E69" s="80" t="s">
        <v>165</v>
      </c>
      <c r="F69" s="274" t="s">
        <v>60</v>
      </c>
      <c r="G69" s="275"/>
      <c r="H69" s="275"/>
      <c r="I69" s="276">
        <v>58739.807407874781</v>
      </c>
      <c r="J69" s="125">
        <v>0.60559339520676758</v>
      </c>
      <c r="K69" s="277">
        <v>35572.439401926524</v>
      </c>
      <c r="L69" s="278">
        <f>VLOOKUP(D69,'[1]2026-27 Calculations'!$B$5:$AU$292,29,FALSE)</f>
        <v>276592138.50498104</v>
      </c>
      <c r="M69" s="277">
        <f>VLOOKUP(D69,'[1]2026-27 Calculations'!$B$5:$AU$292,42,FALSE)</f>
        <v>16814353.44989654</v>
      </c>
      <c r="N69" s="277">
        <f>VLOOKUP(D69,'[1]2026-27 Calculations'!$B$5:$AU$292,43,FALSE)</f>
        <v>30511633.99762575</v>
      </c>
      <c r="O69" s="279">
        <f>VLOOKUP(D69,'[1]2026-27 Calculations'!$B$5:$AU$292,46,FALSE)</f>
        <v>323918000</v>
      </c>
      <c r="P69" s="280"/>
      <c r="Q69" s="281">
        <f t="shared" si="2"/>
        <v>0</v>
      </c>
      <c r="R69" s="282">
        <v>58739.807407874781</v>
      </c>
      <c r="S69" s="125">
        <v>0.60559339520676758</v>
      </c>
      <c r="T69" s="277">
        <v>35572.439401926524</v>
      </c>
      <c r="U69" s="278">
        <f>VLOOKUP(D69,'[1]2027-28 Calculations'!$B$4:$AU$291,29,FALSE)</f>
        <v>292677010.2903223</v>
      </c>
      <c r="V69" s="277">
        <f>VLOOKUP(D69,'[1]2027-28 Calculations'!$B$4:$AU$291,42,FALSE)</f>
        <v>15627064.730673809</v>
      </c>
      <c r="W69" s="277">
        <f>VLOOKUP(D69,'[1]2027-28 Calculations'!$B$4:$AU$291,43,FALSE)</f>
        <v>28125514.485054743</v>
      </c>
      <c r="X69" s="284">
        <f>VLOOKUP(D69,'[1]2027-28 Calculations'!$B$4:$AU$291,46,FALSE)</f>
        <v>336430000</v>
      </c>
      <c r="Y69" s="280"/>
      <c r="Z69" s="285">
        <f t="shared" si="3"/>
        <v>0</v>
      </c>
      <c r="AA69" s="282">
        <v>58739.807407874781</v>
      </c>
      <c r="AB69" s="125">
        <v>0.60559339520676758</v>
      </c>
      <c r="AC69" s="277">
        <v>35572.439401926524</v>
      </c>
      <c r="AD69" s="278">
        <f>VLOOKUP(D69,'[1]2028-29 Calculations '!$B$4:$AU$291,29,FALSE)</f>
        <v>296787750.43855453</v>
      </c>
      <c r="AE69" s="277">
        <f>VLOOKUP(D69,'[1]2028-29 Calculations '!$B$4:$AU$291,42,FALSE)</f>
        <v>17959281.255285989</v>
      </c>
      <c r="AF69" s="277">
        <f>VLOOKUP(D69,'[1]2028-29 Calculations '!$B$4:$AU$291,43,FALSE)</f>
        <v>32593793.494440138</v>
      </c>
      <c r="AG69" s="284">
        <f>VLOOKUP(D69,'[1]2028-29 Calculations '!$B$4:$AU$291,46,FALSE)</f>
        <v>347341000</v>
      </c>
    </row>
    <row r="70" spans="4:33">
      <c r="D70" s="79" t="s">
        <v>166</v>
      </c>
      <c r="E70" s="80" t="s">
        <v>167</v>
      </c>
      <c r="F70" s="274" t="s">
        <v>60</v>
      </c>
      <c r="G70" s="275"/>
      <c r="H70" s="275"/>
      <c r="I70" s="276">
        <v>44634.378325013422</v>
      </c>
      <c r="J70" s="125">
        <v>0.68499887201018994</v>
      </c>
      <c r="K70" s="277">
        <v>30574.498805510266</v>
      </c>
      <c r="L70" s="278">
        <f>VLOOKUP(D70,'[1]2026-27 Calculations'!$B$5:$AU$292,29,FALSE)</f>
        <v>237730843.04912969</v>
      </c>
      <c r="M70" s="277">
        <f>VLOOKUP(D70,'[1]2026-27 Calculations'!$B$5:$AU$292,42,FALSE)</f>
        <v>22839284.777633697</v>
      </c>
      <c r="N70" s="277">
        <f>VLOOKUP(D70,'[1]2026-27 Calculations'!$B$5:$AU$292,43,FALSE)</f>
        <v>36048893.688652553</v>
      </c>
      <c r="O70" s="279">
        <f>VLOOKUP(D70,'[1]2026-27 Calculations'!$B$5:$AU$292,46,FALSE)</f>
        <v>296619000</v>
      </c>
      <c r="P70" s="280"/>
      <c r="Q70" s="281">
        <f t="shared" si="2"/>
        <v>0</v>
      </c>
      <c r="R70" s="282">
        <v>44634.378325013422</v>
      </c>
      <c r="S70" s="125">
        <v>0.68499887201018994</v>
      </c>
      <c r="T70" s="277">
        <v>30574.498805510266</v>
      </c>
      <c r="U70" s="278">
        <f>VLOOKUP(D70,'[1]2027-28 Calculations'!$B$4:$AU$291,29,FALSE)</f>
        <v>251555784.53349331</v>
      </c>
      <c r="V70" s="277">
        <f>VLOOKUP(D70,'[1]2027-28 Calculations'!$B$4:$AU$291,42,FALSE)</f>
        <v>21315120.365252092</v>
      </c>
      <c r="W70" s="277">
        <f>VLOOKUP(D70,'[1]2027-28 Calculations'!$B$4:$AU$291,43,FALSE)</f>
        <v>33229740.553694751</v>
      </c>
      <c r="X70" s="284">
        <f>VLOOKUP(D70,'[1]2027-28 Calculations'!$B$4:$AU$291,46,FALSE)</f>
        <v>306101000</v>
      </c>
      <c r="Y70" s="280"/>
      <c r="Z70" s="285">
        <f t="shared" si="3"/>
        <v>0</v>
      </c>
      <c r="AA70" s="282">
        <v>44634.378325013422</v>
      </c>
      <c r="AB70" s="125">
        <v>0.68499887201018994</v>
      </c>
      <c r="AC70" s="277">
        <v>30574.498805510266</v>
      </c>
      <c r="AD70" s="278">
        <f>VLOOKUP(D70,'[1]2028-29 Calculations '!$B$4:$AU$291,29,FALSE)</f>
        <v>255088964.2047497</v>
      </c>
      <c r="AE70" s="277">
        <f>VLOOKUP(D70,'[1]2028-29 Calculations '!$B$4:$AU$291,42,FALSE)</f>
        <v>24392723.576142993</v>
      </c>
      <c r="AF70" s="277">
        <f>VLOOKUP(D70,'[1]2028-29 Calculations '!$B$4:$AU$291,43,FALSE)</f>
        <v>38508924.060979411</v>
      </c>
      <c r="AG70" s="284">
        <f>VLOOKUP(D70,'[1]2028-29 Calculations '!$B$4:$AU$291,46,FALSE)</f>
        <v>317991000</v>
      </c>
    </row>
    <row r="71" spans="4:33">
      <c r="D71" s="79" t="s">
        <v>168</v>
      </c>
      <c r="E71" s="80" t="s">
        <v>169</v>
      </c>
      <c r="F71" s="274" t="s">
        <v>60</v>
      </c>
      <c r="G71" s="275"/>
      <c r="H71" s="275"/>
      <c r="I71" s="276">
        <v>72798.360286978335</v>
      </c>
      <c r="J71" s="125">
        <v>0.53977695434931439</v>
      </c>
      <c r="K71" s="277">
        <v>39294.877197329246</v>
      </c>
      <c r="L71" s="278">
        <f>VLOOKUP(D71,'[1]2026-27 Calculations'!$B$5:$AU$292,29,FALSE)</f>
        <v>305535810.84212315</v>
      </c>
      <c r="M71" s="277">
        <f>VLOOKUP(D71,'[1]2026-27 Calculations'!$B$5:$AU$292,42,FALSE)</f>
        <v>7408504.5605967911</v>
      </c>
      <c r="N71" s="277">
        <f>VLOOKUP(D71,'[1]2026-27 Calculations'!$B$5:$AU$292,43,FALSE)</f>
        <v>16080417.182636309</v>
      </c>
      <c r="O71" s="279">
        <f>VLOOKUP(D71,'[1]2026-27 Calculations'!$B$5:$AU$292,46,FALSE)</f>
        <v>329025000</v>
      </c>
      <c r="P71" s="280"/>
      <c r="Q71" s="281">
        <f t="shared" si="2"/>
        <v>0</v>
      </c>
      <c r="R71" s="282">
        <v>72798.360286978335</v>
      </c>
      <c r="S71" s="125">
        <v>0.53977695434931439</v>
      </c>
      <c r="T71" s="277">
        <v>39294.877197329246</v>
      </c>
      <c r="U71" s="278">
        <f>VLOOKUP(D71,'[1]2027-28 Calculations'!$B$4:$AU$291,29,FALSE)</f>
        <v>323303865.89166087</v>
      </c>
      <c r="V71" s="277">
        <f>VLOOKUP(D71,'[1]2027-28 Calculations'!$B$4:$AU$291,42,FALSE)</f>
        <v>6878458.2254627403</v>
      </c>
      <c r="W71" s="277">
        <f>VLOOKUP(D71,'[1]2027-28 Calculations'!$B$4:$AU$291,43,FALSE)</f>
        <v>14822870.726331927</v>
      </c>
      <c r="X71" s="284">
        <f>VLOOKUP(D71,'[1]2027-28 Calculations'!$B$4:$AU$291,46,FALSE)</f>
        <v>345005000</v>
      </c>
      <c r="Y71" s="280"/>
      <c r="Z71" s="285">
        <f t="shared" si="3"/>
        <v>0</v>
      </c>
      <c r="AA71" s="282">
        <v>72798.360286978335</v>
      </c>
      <c r="AB71" s="125">
        <v>0.53977695434931439</v>
      </c>
      <c r="AC71" s="277">
        <v>39294.877197329246</v>
      </c>
      <c r="AD71" s="278">
        <f>VLOOKUP(D71,'[1]2028-29 Calculations '!$B$4:$AU$291,29,FALSE)</f>
        <v>327844769.80577821</v>
      </c>
      <c r="AE71" s="277">
        <f>VLOOKUP(D71,'[1]2028-29 Calculations '!$B$4:$AU$291,42,FALSE)</f>
        <v>7913102.5863160817</v>
      </c>
      <c r="AF71" s="277">
        <f>VLOOKUP(D71,'[1]2028-29 Calculations '!$B$4:$AU$291,43,FALSE)</f>
        <v>17177768.879768256</v>
      </c>
      <c r="AG71" s="284">
        <f>VLOOKUP(D71,'[1]2028-29 Calculations '!$B$4:$AU$291,46,FALSE)</f>
        <v>352936000</v>
      </c>
    </row>
    <row r="72" spans="4:33">
      <c r="D72" s="79" t="s">
        <v>170</v>
      </c>
      <c r="E72" s="80" t="s">
        <v>171</v>
      </c>
      <c r="F72" s="274" t="s">
        <v>60</v>
      </c>
      <c r="G72" s="275"/>
      <c r="H72" s="275"/>
      <c r="I72" s="276">
        <v>20567.436773972255</v>
      </c>
      <c r="J72" s="125">
        <v>0.66776528975179783</v>
      </c>
      <c r="K72" s="277">
        <v>13734.220376823365</v>
      </c>
      <c r="L72" s="278">
        <f>VLOOKUP(D72,'[1]2026-27 Calculations'!$B$5:$AU$292,29,FALSE)</f>
        <v>106789903.88605532</v>
      </c>
      <c r="M72" s="277">
        <f>VLOOKUP(D72,'[1]2026-27 Calculations'!$B$5:$AU$292,42,FALSE)</f>
        <v>14881672.337723119</v>
      </c>
      <c r="N72" s="277">
        <f>VLOOKUP(D72,'[1]2026-27 Calculations'!$B$5:$AU$292,43,FALSE)</f>
        <v>18451251.368834428</v>
      </c>
      <c r="O72" s="279">
        <f>VLOOKUP(D72,'[1]2026-27 Calculations'!$B$5:$AU$292,46,FALSE)</f>
        <v>140123000</v>
      </c>
      <c r="P72" s="280"/>
      <c r="Q72" s="281">
        <f t="shared" si="2"/>
        <v>0</v>
      </c>
      <c r="R72" s="282">
        <v>20567.436773972255</v>
      </c>
      <c r="S72" s="125">
        <v>0.66776528975179783</v>
      </c>
      <c r="T72" s="277">
        <v>13734.220376823365</v>
      </c>
      <c r="U72" s="278">
        <f>VLOOKUP(D72,'[1]2027-28 Calculations'!$B$4:$AU$291,29,FALSE)</f>
        <v>113000137.91967803</v>
      </c>
      <c r="V72" s="277">
        <f>VLOOKUP(D72,'[1]2027-28 Calculations'!$B$4:$AU$291,42,FALSE)</f>
        <v>14210255.152440725</v>
      </c>
      <c r="W72" s="277">
        <f>VLOOKUP(D72,'[1]2027-28 Calculations'!$B$4:$AU$291,43,FALSE)</f>
        <v>17008297.152552392</v>
      </c>
      <c r="X72" s="284">
        <f>VLOOKUP(D72,'[1]2027-28 Calculations'!$B$4:$AU$291,46,FALSE)</f>
        <v>144219000</v>
      </c>
      <c r="Y72" s="280"/>
      <c r="Z72" s="285">
        <f t="shared" si="3"/>
        <v>0</v>
      </c>
      <c r="AA72" s="282">
        <v>20567.436773972255</v>
      </c>
      <c r="AB72" s="125">
        <v>0.66776528975179783</v>
      </c>
      <c r="AC72" s="277">
        <v>13734.220376823365</v>
      </c>
      <c r="AD72" s="278">
        <f>VLOOKUP(D72,'[1]2028-29 Calculations '!$B$4:$AU$291,29,FALSE)</f>
        <v>114587260.19908568</v>
      </c>
      <c r="AE72" s="277">
        <f>VLOOKUP(D72,'[1]2028-29 Calculations '!$B$4:$AU$291,42,FALSE)</f>
        <v>15887543.045807727</v>
      </c>
      <c r="AF72" s="277">
        <f>VLOOKUP(D72,'[1]2028-29 Calculations '!$B$4:$AU$291,43,FALSE)</f>
        <v>19710392.333514247</v>
      </c>
      <c r="AG72" s="284">
        <f>VLOOKUP(D72,'[1]2028-29 Calculations '!$B$4:$AU$291,46,FALSE)</f>
        <v>150185000</v>
      </c>
    </row>
    <row r="73" spans="4:33" s="10" customFormat="1">
      <c r="D73" s="104" t="s">
        <v>172</v>
      </c>
      <c r="E73" s="105" t="s">
        <v>173</v>
      </c>
      <c r="F73" s="286" t="s">
        <v>74</v>
      </c>
      <c r="G73" s="287"/>
      <c r="H73" s="287"/>
      <c r="I73" s="258">
        <v>196739.9827938388</v>
      </c>
      <c r="J73" s="107">
        <v>0</v>
      </c>
      <c r="K73" s="261">
        <v>0</v>
      </c>
      <c r="L73" s="260">
        <f>VLOOKUP(D73,'[1]2026-27 Calculations'!$B$5:$AU$292,29,FALSE)</f>
        <v>0</v>
      </c>
      <c r="M73" s="261">
        <f>VLOOKUP(D73,'[1]2026-27 Calculations'!$B$5:$AU$292,42,FALSE)</f>
        <v>7094901.5884732911</v>
      </c>
      <c r="N73" s="261">
        <f>VLOOKUP(D73,'[1]2026-27 Calculations'!$B$5:$AU$292,43,FALSE)</f>
        <v>6151751.8725645337</v>
      </c>
      <c r="O73" s="262">
        <f>VLOOKUP(D73,'[1]2026-27 Calculations'!$B$5:$AU$292,46,FALSE)</f>
        <v>13247000</v>
      </c>
      <c r="P73" s="288"/>
      <c r="Q73" s="263">
        <f t="shared" si="2"/>
        <v>0</v>
      </c>
      <c r="R73" s="264">
        <v>196739.9827938388</v>
      </c>
      <c r="S73" s="107">
        <v>0</v>
      </c>
      <c r="T73" s="261">
        <v>0</v>
      </c>
      <c r="U73" s="260">
        <f>VLOOKUP(D73,'[1]2027-28 Calculations'!$B$4:$AU$291,29,FALSE)</f>
        <v>0</v>
      </c>
      <c r="V73" s="261">
        <f>VLOOKUP(D73,'[1]2027-28 Calculations'!$B$4:$AU$291,42,FALSE)</f>
        <v>6646512.8254931513</v>
      </c>
      <c r="W73" s="261">
        <f>VLOOKUP(D73,'[1]2027-28 Calculations'!$B$4:$AU$291,43,FALSE)</f>
        <v>6354759.684359163</v>
      </c>
      <c r="X73" s="266">
        <f>VLOOKUP(D73,'[1]2027-28 Calculations'!$B$4:$AU$291,46,FALSE)</f>
        <v>13001000</v>
      </c>
      <c r="Y73" s="288"/>
      <c r="Z73" s="289">
        <f t="shared" si="3"/>
        <v>0</v>
      </c>
      <c r="AA73" s="264">
        <v>196739.9827938388</v>
      </c>
      <c r="AB73" s="107">
        <v>0</v>
      </c>
      <c r="AC73" s="261">
        <v>0</v>
      </c>
      <c r="AD73" s="260">
        <f>VLOOKUP(D73,'[1]2028-29 Calculations '!$B$4:$AU$291,29,FALSE)</f>
        <v>0</v>
      </c>
      <c r="AE73" s="261">
        <f>VLOOKUP(D73,'[1]2028-29 Calculations '!$B$4:$AU$291,42,FALSE)</f>
        <v>7576976.044836781</v>
      </c>
      <c r="AF73" s="261">
        <f>VLOOKUP(D73,'[1]2028-29 Calculations '!$B$4:$AU$291,43,FALSE)</f>
        <v>6558111.9942586552</v>
      </c>
      <c r="AG73" s="266">
        <f>VLOOKUP(D73,'[1]2028-29 Calculations '!$B$4:$AU$291,46,FALSE)</f>
        <v>14135000</v>
      </c>
    </row>
    <row r="74" spans="4:33" s="10" customFormat="1">
      <c r="D74" s="104"/>
      <c r="E74" s="105"/>
      <c r="F74" s="286"/>
      <c r="G74" s="287"/>
      <c r="H74" s="287"/>
      <c r="I74" s="258"/>
      <c r="J74" s="93"/>
      <c r="K74" s="261"/>
      <c r="L74" s="260"/>
      <c r="M74" s="261"/>
      <c r="N74" s="261"/>
      <c r="O74" s="262"/>
      <c r="P74" s="288"/>
      <c r="Q74" s="263"/>
      <c r="R74" s="264"/>
      <c r="S74" s="93"/>
      <c r="T74" s="261"/>
      <c r="U74" s="260"/>
      <c r="V74" s="261"/>
      <c r="W74" s="261"/>
      <c r="X74" s="266"/>
      <c r="Y74" s="288"/>
      <c r="Z74" s="289"/>
      <c r="AA74" s="264"/>
      <c r="AB74" s="93"/>
      <c r="AC74" s="261"/>
      <c r="AD74" s="260"/>
      <c r="AE74" s="261"/>
      <c r="AF74" s="261"/>
      <c r="AG74" s="266"/>
    </row>
    <row r="75" spans="4:33" s="10" customFormat="1">
      <c r="D75" s="104" t="s">
        <v>174</v>
      </c>
      <c r="E75" s="105"/>
      <c r="F75" s="286"/>
      <c r="G75" s="287"/>
      <c r="H75" s="287"/>
      <c r="I75" s="258"/>
      <c r="J75" s="93"/>
      <c r="K75" s="261"/>
      <c r="L75" s="260"/>
      <c r="M75" s="261"/>
      <c r="N75" s="261"/>
      <c r="O75" s="262"/>
      <c r="P75" s="288"/>
      <c r="Q75" s="263"/>
      <c r="R75" s="264"/>
      <c r="S75" s="93"/>
      <c r="T75" s="261"/>
      <c r="U75" s="260"/>
      <c r="V75" s="261"/>
      <c r="W75" s="261"/>
      <c r="X75" s="266"/>
      <c r="Y75" s="288"/>
      <c r="Z75" s="289"/>
      <c r="AA75" s="264"/>
      <c r="AB75" s="93"/>
      <c r="AC75" s="261"/>
      <c r="AD75" s="260"/>
      <c r="AE75" s="261"/>
      <c r="AF75" s="261"/>
      <c r="AG75" s="266"/>
    </row>
    <row r="76" spans="4:33">
      <c r="D76" s="79"/>
      <c r="E76" s="80"/>
      <c r="F76" s="274"/>
      <c r="G76" s="275"/>
      <c r="H76" s="275"/>
      <c r="I76" s="276"/>
      <c r="J76" s="93"/>
      <c r="K76" s="277"/>
      <c r="L76" s="278"/>
      <c r="M76" s="277"/>
      <c r="N76" s="277"/>
      <c r="O76" s="279"/>
      <c r="P76" s="280"/>
      <c r="Q76" s="281"/>
      <c r="R76" s="282"/>
      <c r="S76" s="93"/>
      <c r="T76" s="277"/>
      <c r="U76" s="278"/>
      <c r="V76" s="277"/>
      <c r="W76" s="277"/>
      <c r="X76" s="284"/>
      <c r="Y76" s="280"/>
      <c r="Z76" s="285"/>
      <c r="AA76" s="282"/>
      <c r="AB76" s="93"/>
      <c r="AC76" s="277"/>
      <c r="AD76" s="278"/>
      <c r="AE76" s="277"/>
      <c r="AF76" s="277"/>
      <c r="AG76" s="284"/>
    </row>
    <row r="77" spans="4:33" s="10" customFormat="1">
      <c r="D77" s="104" t="s">
        <v>175</v>
      </c>
      <c r="E77" s="105" t="s">
        <v>559</v>
      </c>
      <c r="F77" s="286" t="s">
        <v>56</v>
      </c>
      <c r="G77" s="287"/>
      <c r="H77" s="287"/>
      <c r="I77" s="258">
        <v>1550737.8377298112</v>
      </c>
      <c r="J77" s="130">
        <v>0.52444241545903802</v>
      </c>
      <c r="K77" s="261">
        <v>813272.69736274797</v>
      </c>
      <c r="L77" s="260">
        <f>VLOOKUP(D77,'[1]2026-27 Calculations'!$B$5:$AU$292,29,FALSE)</f>
        <v>6323570672.499177</v>
      </c>
      <c r="M77" s="261">
        <f>VLOOKUP(D77,'[1]2026-27 Calculations'!$B$5:$AU$292,42,FALSE)</f>
        <v>0</v>
      </c>
      <c r="N77" s="261">
        <f>VLOOKUP(D77,'[1]2026-27 Calculations'!$B$5:$AU$292,43,FALSE)</f>
        <v>0</v>
      </c>
      <c r="O77" s="262">
        <f>VLOOKUP(D77,'[1]2026-27 Calculations'!$B$5:$AU$292,46,FALSE)</f>
        <v>6323571000</v>
      </c>
      <c r="P77" s="288"/>
      <c r="Q77" s="263">
        <f t="shared" ref="Q77:Q87" si="4">(R77-I77)/I77</f>
        <v>0</v>
      </c>
      <c r="R77" s="264">
        <v>1550737.8377298112</v>
      </c>
      <c r="S77" s="130">
        <v>0.52444241545903802</v>
      </c>
      <c r="T77" s="261">
        <v>813272.69736274797</v>
      </c>
      <c r="U77" s="260">
        <f>VLOOKUP(D77,'[1]2027-28 Calculations'!$B$4:$AU$291,29,FALSE)</f>
        <v>6691310059.6071072</v>
      </c>
      <c r="V77" s="261">
        <f>VLOOKUP(D77,'[1]2027-28 Calculations'!$B$4:$AU$291,42,FALSE)</f>
        <v>0</v>
      </c>
      <c r="W77" s="261">
        <f>VLOOKUP(D77,'[1]2027-28 Calculations'!$B$4:$AU$291,43,FALSE)</f>
        <v>0</v>
      </c>
      <c r="X77" s="266">
        <f>VLOOKUP(D77,'[1]2027-28 Calculations'!$B$4:$AU$291,46,FALSE)</f>
        <v>6691310000</v>
      </c>
      <c r="Y77" s="288"/>
      <c r="Z77" s="289">
        <f t="shared" ref="Z77:Z87" si="5">(AA77-R77)/R77</f>
        <v>0</v>
      </c>
      <c r="AA77" s="264">
        <v>1550737.8377298112</v>
      </c>
      <c r="AB77" s="130">
        <v>0.52444241545903802</v>
      </c>
      <c r="AC77" s="261">
        <v>813272.69736274797</v>
      </c>
      <c r="AD77" s="260">
        <f>VLOOKUP(D77,'[1]2028-29 Calculations '!$B$4:$AU$291,29,FALSE)</f>
        <v>6785291602.1922646</v>
      </c>
      <c r="AE77" s="261">
        <f>VLOOKUP(D77,'[1]2028-29 Calculations '!$B$4:$AU$291,42,FALSE)</f>
        <v>0</v>
      </c>
      <c r="AF77" s="261">
        <f>VLOOKUP(D77,'[1]2028-29 Calculations '!$B$4:$AU$291,43,FALSE)</f>
        <v>0</v>
      </c>
      <c r="AG77" s="266">
        <f>VLOOKUP(D77,'[1]2028-29 Calculations '!$B$4:$AU$291,46,FALSE)</f>
        <v>6785292000</v>
      </c>
    </row>
    <row r="78" spans="4:33" s="10" customFormat="1">
      <c r="D78" s="104" t="s">
        <v>176</v>
      </c>
      <c r="E78" s="105" t="s">
        <v>177</v>
      </c>
      <c r="F78" s="286" t="s">
        <v>56</v>
      </c>
      <c r="G78" s="287"/>
      <c r="H78" s="287"/>
      <c r="I78" s="258">
        <v>2252623.0139968279</v>
      </c>
      <c r="J78" s="130">
        <v>0.49390689862174819</v>
      </c>
      <c r="K78" s="261">
        <v>1112586.0466071481</v>
      </c>
      <c r="L78" s="260">
        <f>VLOOKUP(D78,'[1]2026-27 Calculations'!$B$5:$AU$292,29,FALSE)</f>
        <v>8650870142.0461903</v>
      </c>
      <c r="M78" s="261">
        <f>VLOOKUP(D78,'[1]2026-27 Calculations'!$B$5:$AU$292,42,FALSE)</f>
        <v>0</v>
      </c>
      <c r="N78" s="261">
        <f>VLOOKUP(D78,'[1]2026-27 Calculations'!$B$5:$AU$292,43,FALSE)</f>
        <v>0</v>
      </c>
      <c r="O78" s="262">
        <f>VLOOKUP(D78,'[1]2026-27 Calculations'!$B$5:$AU$292,46,FALSE)</f>
        <v>8650870000</v>
      </c>
      <c r="P78" s="288"/>
      <c r="Q78" s="263">
        <f t="shared" si="4"/>
        <v>0</v>
      </c>
      <c r="R78" s="264">
        <v>2252623.0139968279</v>
      </c>
      <c r="S78" s="130">
        <v>0.49390689862174819</v>
      </c>
      <c r="T78" s="261">
        <v>1112586.0466071481</v>
      </c>
      <c r="U78" s="260">
        <f>VLOOKUP(D78,'[1]2027-28 Calculations'!$B$4:$AU$291,29,FALSE)</f>
        <v>9153950735.0759315</v>
      </c>
      <c r="V78" s="261">
        <f>VLOOKUP(D78,'[1]2027-28 Calculations'!$B$4:$AU$291,42,FALSE)</f>
        <v>0</v>
      </c>
      <c r="W78" s="261">
        <f>VLOOKUP(D78,'[1]2027-28 Calculations'!$B$4:$AU$291,43,FALSE)</f>
        <v>0</v>
      </c>
      <c r="X78" s="266">
        <f>VLOOKUP(D78,'[1]2027-28 Calculations'!$B$4:$AU$291,46,FALSE)</f>
        <v>9153951000</v>
      </c>
      <c r="Y78" s="288"/>
      <c r="Z78" s="289">
        <f t="shared" si="5"/>
        <v>0</v>
      </c>
      <c r="AA78" s="264">
        <v>2252623.0139968279</v>
      </c>
      <c r="AB78" s="130">
        <v>0.49390689862174819</v>
      </c>
      <c r="AC78" s="261">
        <v>1112586.0466071481</v>
      </c>
      <c r="AD78" s="260">
        <f>VLOOKUP(D78,'[1]2028-29 Calculations '!$B$4:$AU$291,29,FALSE)</f>
        <v>9282520836.1723213</v>
      </c>
      <c r="AE78" s="261">
        <f>VLOOKUP(D78,'[1]2028-29 Calculations '!$B$4:$AU$291,42,FALSE)</f>
        <v>0</v>
      </c>
      <c r="AF78" s="261">
        <f>VLOOKUP(D78,'[1]2028-29 Calculations '!$B$4:$AU$291,43,FALSE)</f>
        <v>0</v>
      </c>
      <c r="AG78" s="266">
        <f>VLOOKUP(D78,'[1]2028-29 Calculations '!$B$4:$AU$291,46,FALSE)</f>
        <v>9282521000</v>
      </c>
    </row>
    <row r="79" spans="4:33" s="10" customFormat="1">
      <c r="D79" s="104" t="s">
        <v>178</v>
      </c>
      <c r="E79" s="105" t="s">
        <v>179</v>
      </c>
      <c r="F79" s="286" t="s">
        <v>56</v>
      </c>
      <c r="G79" s="287"/>
      <c r="H79" s="287"/>
      <c r="I79" s="258">
        <v>1389996.3242369795</v>
      </c>
      <c r="J79" s="130">
        <v>0.45320836153224875</v>
      </c>
      <c r="K79" s="261">
        <v>629957.95664328989</v>
      </c>
      <c r="L79" s="260">
        <f>VLOOKUP(D79,'[1]2026-27 Calculations'!$B$5:$AU$292,29,FALSE)</f>
        <v>4898213935.4423676</v>
      </c>
      <c r="M79" s="261">
        <f>VLOOKUP(D79,'[1]2026-27 Calculations'!$B$5:$AU$292,42,FALSE)</f>
        <v>0</v>
      </c>
      <c r="N79" s="261">
        <f>VLOOKUP(D79,'[1]2026-27 Calculations'!$B$5:$AU$292,43,FALSE)</f>
        <v>0</v>
      </c>
      <c r="O79" s="262">
        <f>VLOOKUP(D79,'[1]2026-27 Calculations'!$B$5:$AU$292,46,FALSE)</f>
        <v>4898214000</v>
      </c>
      <c r="P79" s="288"/>
      <c r="Q79" s="263">
        <f t="shared" si="4"/>
        <v>0</v>
      </c>
      <c r="R79" s="264">
        <v>1389996.3242369795</v>
      </c>
      <c r="S79" s="130">
        <v>0.45320836153224875</v>
      </c>
      <c r="T79" s="261">
        <v>629957.95664328989</v>
      </c>
      <c r="U79" s="260">
        <f>VLOOKUP(D79,'[1]2027-28 Calculations'!$B$4:$AU$291,29,FALSE)</f>
        <v>5183063474.3866711</v>
      </c>
      <c r="V79" s="261">
        <f>VLOOKUP(D79,'[1]2027-28 Calculations'!$B$4:$AU$291,42,FALSE)</f>
        <v>0</v>
      </c>
      <c r="W79" s="261">
        <f>VLOOKUP(D79,'[1]2027-28 Calculations'!$B$4:$AU$291,43,FALSE)</f>
        <v>0</v>
      </c>
      <c r="X79" s="266">
        <f>VLOOKUP(D79,'[1]2027-28 Calculations'!$B$4:$AU$291,46,FALSE)</f>
        <v>5183063000</v>
      </c>
      <c r="Y79" s="288"/>
      <c r="Z79" s="289">
        <f t="shared" si="5"/>
        <v>0</v>
      </c>
      <c r="AA79" s="264">
        <v>1389996.3242369795</v>
      </c>
      <c r="AB79" s="130">
        <v>0.45320836153224875</v>
      </c>
      <c r="AC79" s="261">
        <v>629957.95664328989</v>
      </c>
      <c r="AD79" s="260">
        <f>VLOOKUP(D79,'[1]2028-29 Calculations '!$B$4:$AU$291,29,FALSE)</f>
        <v>5255861221.9578304</v>
      </c>
      <c r="AE79" s="261">
        <f>VLOOKUP(D79,'[1]2028-29 Calculations '!$B$4:$AU$291,42,FALSE)</f>
        <v>0</v>
      </c>
      <c r="AF79" s="261">
        <f>VLOOKUP(D79,'[1]2028-29 Calculations '!$B$4:$AU$291,43,FALSE)</f>
        <v>0</v>
      </c>
      <c r="AG79" s="266">
        <f>VLOOKUP(D79,'[1]2028-29 Calculations '!$B$4:$AU$291,46,FALSE)</f>
        <v>5255861000</v>
      </c>
    </row>
    <row r="80" spans="4:33">
      <c r="D80" s="79" t="s">
        <v>180</v>
      </c>
      <c r="E80" s="80" t="s">
        <v>181</v>
      </c>
      <c r="F80" s="274" t="s">
        <v>60</v>
      </c>
      <c r="G80" s="275"/>
      <c r="H80" s="275"/>
      <c r="I80" s="276">
        <v>277896.22106791515</v>
      </c>
      <c r="J80" s="94">
        <v>0.58195139385378447</v>
      </c>
      <c r="K80" s="277">
        <v>161722.09319717265</v>
      </c>
      <c r="L80" s="278">
        <f>VLOOKUP(D80,'[1]2026-27 Calculations'!$B$5:$AU$292,29,FALSE)</f>
        <v>1257463934.2413297</v>
      </c>
      <c r="M80" s="277">
        <f>VLOOKUP(D80,'[1]2026-27 Calculations'!$B$5:$AU$292,42,FALSE)</f>
        <v>6182930.3963345438</v>
      </c>
      <c r="N80" s="277">
        <f>VLOOKUP(D80,'[1]2026-27 Calculations'!$B$5:$AU$292,43,FALSE)</f>
        <v>28995470.598280966</v>
      </c>
      <c r="O80" s="279">
        <f>VLOOKUP(D80,'[1]2026-27 Calculations'!$B$5:$AU$292,46,FALSE)</f>
        <v>1292642000</v>
      </c>
      <c r="P80" s="280"/>
      <c r="Q80" s="281">
        <f t="shared" si="4"/>
        <v>0</v>
      </c>
      <c r="R80" s="282">
        <v>277896.22106791515</v>
      </c>
      <c r="S80" s="94">
        <v>0.58195139385378447</v>
      </c>
      <c r="T80" s="277">
        <v>161722.09319717265</v>
      </c>
      <c r="U80" s="278">
        <f>VLOOKUP(D80,'[1]2027-28 Calculations'!$B$4:$AU$291,29,FALSE)</f>
        <v>1330590185.2847896</v>
      </c>
      <c r="V80" s="277">
        <f>VLOOKUP(D80,'[1]2027-28 Calculations'!$B$4:$AU$291,42,FALSE)</f>
        <v>5671164.8845391842</v>
      </c>
      <c r="W80" s="277">
        <f>VLOOKUP(D80,'[1]2027-28 Calculations'!$B$4:$AU$291,43,FALSE)</f>
        <v>26727920.51636399</v>
      </c>
      <c r="X80" s="284">
        <f>VLOOKUP(D80,'[1]2027-28 Calculations'!$B$4:$AU$291,46,FALSE)</f>
        <v>1362989000</v>
      </c>
      <c r="Y80" s="280"/>
      <c r="Z80" s="285">
        <f t="shared" si="5"/>
        <v>0</v>
      </c>
      <c r="AA80" s="282">
        <v>277896.22106791515</v>
      </c>
      <c r="AB80" s="94">
        <v>0.58195139385378447</v>
      </c>
      <c r="AC80" s="277">
        <v>161722.09319717265</v>
      </c>
      <c r="AD80" s="278">
        <f>VLOOKUP(D80,'[1]2028-29 Calculations '!$B$4:$AU$291,29,FALSE)</f>
        <v>1349278740.5972419</v>
      </c>
      <c r="AE80" s="277">
        <f>VLOOKUP(D80,'[1]2028-29 Calculations '!$B$4:$AU$291,42,FALSE)</f>
        <v>6605417.7718613083</v>
      </c>
      <c r="AF80" s="277">
        <f>VLOOKUP(D80,'[1]2028-29 Calculations '!$B$4:$AU$291,43,FALSE)</f>
        <v>30974164.839156792</v>
      </c>
      <c r="AG80" s="284">
        <f>VLOOKUP(D80,'[1]2028-29 Calculations '!$B$4:$AU$291,46,FALSE)</f>
        <v>1386858000</v>
      </c>
    </row>
    <row r="81" spans="4:33">
      <c r="D81" s="79" t="s">
        <v>182</v>
      </c>
      <c r="E81" s="80" t="s">
        <v>183</v>
      </c>
      <c r="F81" s="274" t="s">
        <v>60</v>
      </c>
      <c r="G81" s="275"/>
      <c r="H81" s="275"/>
      <c r="I81" s="276">
        <v>47087.063046328207</v>
      </c>
      <c r="J81" s="94">
        <v>0.51548396779614591</v>
      </c>
      <c r="K81" s="277">
        <v>24272.626090988542</v>
      </c>
      <c r="L81" s="278">
        <f>VLOOKUP(D81,'[1]2026-27 Calculations'!$B$5:$AU$292,29,FALSE)</f>
        <v>188730873.40967467</v>
      </c>
      <c r="M81" s="277">
        <f>VLOOKUP(D81,'[1]2026-27 Calculations'!$B$5:$AU$292,42,FALSE)</f>
        <v>0</v>
      </c>
      <c r="N81" s="277">
        <f>VLOOKUP(D81,'[1]2026-27 Calculations'!$B$5:$AU$292,43,FALSE)</f>
        <v>0</v>
      </c>
      <c r="O81" s="279">
        <f>VLOOKUP(D81,'[1]2026-27 Calculations'!$B$5:$AU$292,46,FALSE)</f>
        <v>188731000</v>
      </c>
      <c r="P81" s="280"/>
      <c r="Q81" s="281">
        <f t="shared" si="4"/>
        <v>0</v>
      </c>
      <c r="R81" s="282">
        <v>47087.063046328207</v>
      </c>
      <c r="S81" s="94">
        <v>0.51548396779614591</v>
      </c>
      <c r="T81" s="277">
        <v>24272.626090988542</v>
      </c>
      <c r="U81" s="278">
        <f>VLOOKUP(D81,'[1]2027-28 Calculations'!$B$4:$AU$291,29,FALSE)</f>
        <v>199706282.60654682</v>
      </c>
      <c r="V81" s="277">
        <f>VLOOKUP(D81,'[1]2027-28 Calculations'!$B$4:$AU$291,42,FALSE)</f>
        <v>0</v>
      </c>
      <c r="W81" s="277">
        <f>VLOOKUP(D81,'[1]2027-28 Calculations'!$B$4:$AU$291,43,FALSE)</f>
        <v>0</v>
      </c>
      <c r="X81" s="284">
        <f>VLOOKUP(D81,'[1]2027-28 Calculations'!$B$4:$AU$291,46,FALSE)</f>
        <v>199706000</v>
      </c>
      <c r="Y81" s="280"/>
      <c r="Z81" s="285">
        <f t="shared" si="5"/>
        <v>0</v>
      </c>
      <c r="AA81" s="282">
        <v>47087.063046328207</v>
      </c>
      <c r="AB81" s="94">
        <v>0.51548396779614591</v>
      </c>
      <c r="AC81" s="277">
        <v>24272.626090988542</v>
      </c>
      <c r="AD81" s="278">
        <f>VLOOKUP(D81,'[1]2028-29 Calculations '!$B$4:$AU$291,29,FALSE)</f>
        <v>202511219.80660427</v>
      </c>
      <c r="AE81" s="277">
        <f>VLOOKUP(D81,'[1]2028-29 Calculations '!$B$4:$AU$291,42,FALSE)</f>
        <v>0</v>
      </c>
      <c r="AF81" s="277">
        <f>VLOOKUP(D81,'[1]2028-29 Calculations '!$B$4:$AU$291,43,FALSE)</f>
        <v>0</v>
      </c>
      <c r="AG81" s="284">
        <f>VLOOKUP(D81,'[1]2028-29 Calculations '!$B$4:$AU$291,46,FALSE)</f>
        <v>202511000</v>
      </c>
    </row>
    <row r="82" spans="4:33">
      <c r="D82" s="79" t="s">
        <v>184</v>
      </c>
      <c r="E82" s="80" t="s">
        <v>185</v>
      </c>
      <c r="F82" s="274" t="s">
        <v>60</v>
      </c>
      <c r="G82" s="275"/>
      <c r="H82" s="275"/>
      <c r="I82" s="276">
        <v>50120.211346903154</v>
      </c>
      <c r="J82" s="94">
        <v>0.55040509399163762</v>
      </c>
      <c r="K82" s="277">
        <v>27586.419637272971</v>
      </c>
      <c r="L82" s="278">
        <f>VLOOKUP(D82,'[1]2026-27 Calculations'!$B$5:$AU$292,29,FALSE)</f>
        <v>214497148.05771515</v>
      </c>
      <c r="M82" s="277">
        <f>VLOOKUP(D82,'[1]2026-27 Calculations'!$B$5:$AU$292,42,FALSE)</f>
        <v>6011565.3172640083</v>
      </c>
      <c r="N82" s="277">
        <f>VLOOKUP(D82,'[1]2026-27 Calculations'!$B$5:$AU$292,43,FALSE)</f>
        <v>13790092.764782082</v>
      </c>
      <c r="O82" s="279">
        <f>VLOOKUP(D82,'[1]2026-27 Calculations'!$B$5:$AU$292,46,FALSE)</f>
        <v>234299000</v>
      </c>
      <c r="P82" s="280"/>
      <c r="Q82" s="281">
        <f t="shared" si="4"/>
        <v>0</v>
      </c>
      <c r="R82" s="282">
        <v>50120.211346903154</v>
      </c>
      <c r="S82" s="94">
        <v>0.55040509399163762</v>
      </c>
      <c r="T82" s="277">
        <v>27586.419637272971</v>
      </c>
      <c r="U82" s="278">
        <f>VLOOKUP(D82,'[1]2027-28 Calculations'!$B$4:$AU$291,29,FALSE)</f>
        <v>226970962.90826845</v>
      </c>
      <c r="V82" s="277">
        <f>VLOOKUP(D82,'[1]2027-28 Calculations'!$B$4:$AU$291,42,FALSE)</f>
        <v>5664653.0597644607</v>
      </c>
      <c r="W82" s="277">
        <f>VLOOKUP(D82,'[1]2027-28 Calculations'!$B$4:$AU$291,43,FALSE)</f>
        <v>12711657.915020471</v>
      </c>
      <c r="X82" s="284">
        <f>VLOOKUP(D82,'[1]2027-28 Calculations'!$B$4:$AU$291,46,FALSE)</f>
        <v>245347000</v>
      </c>
      <c r="Y82" s="280"/>
      <c r="Z82" s="285">
        <f t="shared" si="5"/>
        <v>0</v>
      </c>
      <c r="AA82" s="282">
        <v>50120.211346903154</v>
      </c>
      <c r="AB82" s="94">
        <v>0.55040509399163762</v>
      </c>
      <c r="AC82" s="277">
        <v>27586.419637272971</v>
      </c>
      <c r="AD82" s="278">
        <f>VLOOKUP(D82,'[1]2028-29 Calculations '!$B$4:$AU$291,29,FALSE)</f>
        <v>230158841.07056212</v>
      </c>
      <c r="AE82" s="277">
        <f>VLOOKUP(D82,'[1]2028-29 Calculations '!$B$4:$AU$291,42,FALSE)</f>
        <v>6419381.9861447625</v>
      </c>
      <c r="AF82" s="277">
        <f>VLOOKUP(D82,'[1]2028-29 Calculations '!$B$4:$AU$291,43,FALSE)</f>
        <v>14731149.301261796</v>
      </c>
      <c r="AG82" s="284">
        <f>VLOOKUP(D82,'[1]2028-29 Calculations '!$B$4:$AU$291,46,FALSE)</f>
        <v>251309000</v>
      </c>
    </row>
    <row r="83" spans="4:33" s="10" customFormat="1">
      <c r="D83" s="104" t="s">
        <v>186</v>
      </c>
      <c r="E83" s="105" t="s">
        <v>187</v>
      </c>
      <c r="F83" s="286" t="s">
        <v>74</v>
      </c>
      <c r="G83" s="287"/>
      <c r="H83" s="287"/>
      <c r="I83" s="258">
        <v>375103.49546114652</v>
      </c>
      <c r="J83" s="107">
        <v>0</v>
      </c>
      <c r="K83" s="261">
        <v>0</v>
      </c>
      <c r="L83" s="260">
        <f>VLOOKUP(D83,'[1]2026-27 Calculations'!$B$5:$AU$292,29,FALSE)</f>
        <v>0</v>
      </c>
      <c r="M83" s="261">
        <f>VLOOKUP(D83,'[1]2026-27 Calculations'!$B$5:$AU$292,42,FALSE)</f>
        <v>13717618.351236986</v>
      </c>
      <c r="N83" s="261">
        <f>VLOOKUP(D83,'[1]2026-27 Calculations'!$B$5:$AU$292,43,FALSE)</f>
        <v>16292429.555103483</v>
      </c>
      <c r="O83" s="262">
        <f>VLOOKUP(D83,'[1]2026-27 Calculations'!$B$5:$AU$292,46,FALSE)</f>
        <v>30010000</v>
      </c>
      <c r="P83" s="288"/>
      <c r="Q83" s="263">
        <f t="shared" si="4"/>
        <v>0</v>
      </c>
      <c r="R83" s="282">
        <v>375103.49546114652</v>
      </c>
      <c r="S83" s="107">
        <v>0</v>
      </c>
      <c r="T83" s="261">
        <v>0</v>
      </c>
      <c r="U83" s="278">
        <f>VLOOKUP(D83,'[1]2027-28 Calculations'!$B$4:$AU$291,29,FALSE)</f>
        <v>0</v>
      </c>
      <c r="V83" s="261">
        <f>VLOOKUP(D83,'[1]2027-28 Calculations'!$B$4:$AU$291,42,FALSE)</f>
        <v>12718554.648389658</v>
      </c>
      <c r="W83" s="261">
        <f>VLOOKUP(D83,'[1]2027-28 Calculations'!$B$4:$AU$291,43,FALSE)</f>
        <v>16830079.730421897</v>
      </c>
      <c r="X83" s="266">
        <f>VLOOKUP(D83,'[1]2027-28 Calculations'!$B$4:$AU$291,46,FALSE)</f>
        <v>29549000</v>
      </c>
      <c r="Y83" s="288"/>
      <c r="Z83" s="289">
        <f t="shared" si="5"/>
        <v>0</v>
      </c>
      <c r="AA83" s="264">
        <v>375103.49546114652</v>
      </c>
      <c r="AB83" s="107">
        <v>0</v>
      </c>
      <c r="AC83" s="261">
        <v>0</v>
      </c>
      <c r="AD83" s="260">
        <f>VLOOKUP(D83,'[1]2028-29 Calculations '!$B$4:$AU$291,29,FALSE)</f>
        <v>0</v>
      </c>
      <c r="AE83" s="261">
        <f>VLOOKUP(D83,'[1]2028-29 Calculations '!$B$4:$AU$291,42,FALSE)</f>
        <v>14652280.626147836</v>
      </c>
      <c r="AF83" s="261">
        <f>VLOOKUP(D83,'[1]2028-29 Calculations '!$B$4:$AU$291,43,FALSE)</f>
        <v>17368642.281795401</v>
      </c>
      <c r="AG83" s="266">
        <f>VLOOKUP(D83,'[1]2028-29 Calculations '!$B$4:$AU$291,46,FALSE)</f>
        <v>32021000</v>
      </c>
    </row>
    <row r="84" spans="4:33">
      <c r="D84" s="79" t="s">
        <v>188</v>
      </c>
      <c r="E84" s="80" t="s">
        <v>189</v>
      </c>
      <c r="F84" s="274" t="s">
        <v>60</v>
      </c>
      <c r="G84" s="275"/>
      <c r="H84" s="275"/>
      <c r="I84" s="276">
        <v>175092.34060321286</v>
      </c>
      <c r="J84" s="94">
        <v>0.54364345068485187</v>
      </c>
      <c r="K84" s="277">
        <v>95187.80423401804</v>
      </c>
      <c r="L84" s="278">
        <f>VLOOKUP(D84,'[1]2026-27 Calculations'!$B$5:$AU$292,29,FALSE)</f>
        <v>740129121.73953009</v>
      </c>
      <c r="M84" s="277">
        <f>VLOOKUP(D84,'[1]2026-27 Calculations'!$B$5:$AU$292,42,FALSE)</f>
        <v>0</v>
      </c>
      <c r="N84" s="277">
        <f>VLOOKUP(D84,'[1]2026-27 Calculations'!$B$5:$AU$292,43,FALSE)</f>
        <v>0</v>
      </c>
      <c r="O84" s="279">
        <f>VLOOKUP(D84,'[1]2026-27 Calculations'!$B$5:$AU$292,46,FALSE)</f>
        <v>740129000</v>
      </c>
      <c r="P84" s="280"/>
      <c r="Q84" s="281">
        <f t="shared" si="4"/>
        <v>0</v>
      </c>
      <c r="R84" s="282">
        <v>175092.34060321286</v>
      </c>
      <c r="S84" s="94">
        <v>0.54364345068485187</v>
      </c>
      <c r="T84" s="277">
        <v>95187.80423401804</v>
      </c>
      <c r="U84" s="278">
        <f>VLOOKUP(D84,'[1]2027-28 Calculations'!$B$4:$AU$291,29,FALSE)</f>
        <v>783170410.23068237</v>
      </c>
      <c r="V84" s="277">
        <f>VLOOKUP(D84,'[1]2027-28 Calculations'!$B$4:$AU$291,42,FALSE)</f>
        <v>0</v>
      </c>
      <c r="W84" s="277">
        <f>VLOOKUP(D84,'[1]2027-28 Calculations'!$B$4:$AU$291,43,FALSE)</f>
        <v>0</v>
      </c>
      <c r="X84" s="284">
        <f>VLOOKUP(D84,'[1]2027-28 Calculations'!$B$4:$AU$291,46,FALSE)</f>
        <v>783170000</v>
      </c>
      <c r="Y84" s="280"/>
      <c r="Z84" s="285">
        <f t="shared" si="5"/>
        <v>0</v>
      </c>
      <c r="AA84" s="282">
        <v>175092.34060321286</v>
      </c>
      <c r="AB84" s="94">
        <v>0.54364345068485187</v>
      </c>
      <c r="AC84" s="277">
        <v>95187.80423401804</v>
      </c>
      <c r="AD84" s="278">
        <f>VLOOKUP(D84,'[1]2028-29 Calculations '!$B$4:$AU$291,29,FALSE)</f>
        <v>794170283.58954024</v>
      </c>
      <c r="AE84" s="277">
        <f>VLOOKUP(D84,'[1]2028-29 Calculations '!$B$4:$AU$291,42,FALSE)</f>
        <v>0</v>
      </c>
      <c r="AF84" s="277">
        <f>VLOOKUP(D84,'[1]2028-29 Calculations '!$B$4:$AU$291,43,FALSE)</f>
        <v>0</v>
      </c>
      <c r="AG84" s="284">
        <f>VLOOKUP(D84,'[1]2028-29 Calculations '!$B$4:$AU$291,46,FALSE)</f>
        <v>794170000</v>
      </c>
    </row>
    <row r="85" spans="4:33">
      <c r="D85" s="79" t="s">
        <v>190</v>
      </c>
      <c r="E85" s="80" t="s">
        <v>191</v>
      </c>
      <c r="F85" s="274" t="s">
        <v>60</v>
      </c>
      <c r="G85" s="275"/>
      <c r="H85" s="275"/>
      <c r="I85" s="276">
        <v>88927.146766028833</v>
      </c>
      <c r="J85" s="94">
        <v>0.48206066686540011</v>
      </c>
      <c r="K85" s="277">
        <v>42868.279672469165</v>
      </c>
      <c r="L85" s="278">
        <f>VLOOKUP(D85,'[1]2026-27 Calculations'!$B$5:$AU$292,29,FALSE)</f>
        <v>333320664.76148677</v>
      </c>
      <c r="M85" s="277">
        <f>VLOOKUP(D85,'[1]2026-27 Calculations'!$B$5:$AU$292,42,FALSE)</f>
        <v>3494076.0403244644</v>
      </c>
      <c r="N85" s="277">
        <f>VLOOKUP(D85,'[1]2026-27 Calculations'!$B$5:$AU$292,43,FALSE)</f>
        <v>8008203.2675059689</v>
      </c>
      <c r="O85" s="279">
        <f>VLOOKUP(D85,'[1]2026-27 Calculations'!$B$5:$AU$292,46,FALSE)</f>
        <v>344823000</v>
      </c>
      <c r="P85" s="280"/>
      <c r="Q85" s="281">
        <f t="shared" si="4"/>
        <v>0</v>
      </c>
      <c r="R85" s="282">
        <v>88927.146766028833</v>
      </c>
      <c r="S85" s="94">
        <v>0.48206066686540011</v>
      </c>
      <c r="T85" s="277">
        <v>42868.279672469165</v>
      </c>
      <c r="U85" s="278">
        <f>VLOOKUP(D85,'[1]2027-28 Calculations'!$B$4:$AU$291,29,FALSE)</f>
        <v>352704513.43149042</v>
      </c>
      <c r="V85" s="277">
        <f>VLOOKUP(D85,'[1]2027-28 Calculations'!$B$4:$AU$291,42,FALSE)</f>
        <v>3231837.5455547068</v>
      </c>
      <c r="W85" s="277">
        <f>VLOOKUP(D85,'[1]2027-28 Calculations'!$B$4:$AU$291,43,FALSE)</f>
        <v>7381932.9707818469</v>
      </c>
      <c r="X85" s="284">
        <f>VLOOKUP(D85,'[1]2027-28 Calculations'!$B$4:$AU$291,46,FALSE)</f>
        <v>363318000</v>
      </c>
      <c r="Y85" s="280"/>
      <c r="Z85" s="285">
        <f t="shared" si="5"/>
        <v>0</v>
      </c>
      <c r="AA85" s="282">
        <v>88927.146766028833</v>
      </c>
      <c r="AB85" s="94">
        <v>0.48206066686540011</v>
      </c>
      <c r="AC85" s="277">
        <v>42868.279672469165</v>
      </c>
      <c r="AD85" s="278">
        <f>VLOOKUP(D85,'[1]2028-29 Calculations '!$B$4:$AU$291,29,FALSE)</f>
        <v>357658358.63575602</v>
      </c>
      <c r="AE85" s="277">
        <f>VLOOKUP(D85,'[1]2028-29 Calculations '!$B$4:$AU$291,42,FALSE)</f>
        <v>3732300.6138379537</v>
      </c>
      <c r="AF85" s="277">
        <f>VLOOKUP(D85,'[1]2028-29 Calculations '!$B$4:$AU$291,43,FALSE)</f>
        <v>8554695.024950197</v>
      </c>
      <c r="AG85" s="284">
        <f>VLOOKUP(D85,'[1]2028-29 Calculations '!$B$4:$AU$291,46,FALSE)</f>
        <v>369945000</v>
      </c>
    </row>
    <row r="86" spans="4:33">
      <c r="D86" s="79" t="s">
        <v>192</v>
      </c>
      <c r="E86" s="80" t="s">
        <v>536</v>
      </c>
      <c r="F86" s="274" t="s">
        <v>60</v>
      </c>
      <c r="G86" s="275"/>
      <c r="H86" s="275"/>
      <c r="I86" s="276">
        <v>119289.573438356</v>
      </c>
      <c r="J86" s="94">
        <v>0.54537071570836759</v>
      </c>
      <c r="K86" s="277">
        <v>65057.040042622088</v>
      </c>
      <c r="L86" s="278">
        <f>VLOOKUP(D86,'[1]2026-27 Calculations'!$B$5:$AU$292,29,FALSE)</f>
        <v>505848520.16694969</v>
      </c>
      <c r="M86" s="277">
        <f>VLOOKUP(D86,'[1]2026-27 Calculations'!$B$5:$AU$292,42,FALSE)</f>
        <v>5581080.1440970534</v>
      </c>
      <c r="N86" s="277">
        <f>VLOOKUP(D86,'[1]2026-27 Calculations'!$B$5:$AU$292,43,FALSE)</f>
        <v>14170275.042206064</v>
      </c>
      <c r="O86" s="279">
        <f>VLOOKUP(D86,'[1]2026-27 Calculations'!$B$5:$AU$292,46,FALSE)</f>
        <v>525600000</v>
      </c>
      <c r="P86" s="280"/>
      <c r="Q86" s="281">
        <f t="shared" si="4"/>
        <v>0</v>
      </c>
      <c r="R86" s="282">
        <v>119289.573438356</v>
      </c>
      <c r="S86" s="94">
        <v>0.54537071570836759</v>
      </c>
      <c r="T86" s="277">
        <v>65057.040042622088</v>
      </c>
      <c r="U86" s="278">
        <f>VLOOKUP(D86,'[1]2027-28 Calculations'!$B$4:$AU$291,29,FALSE)</f>
        <v>535265511.6753453</v>
      </c>
      <c r="V86" s="277">
        <f>VLOOKUP(D86,'[1]2027-28 Calculations'!$B$4:$AU$291,42,FALSE)</f>
        <v>5140474.6753112776</v>
      </c>
      <c r="W86" s="277">
        <f>VLOOKUP(D86,'[1]2027-28 Calculations'!$B$4:$AU$291,43,FALSE)</f>
        <v>13062108.571038481</v>
      </c>
      <c r="X86" s="284">
        <f>VLOOKUP(D86,'[1]2027-28 Calculations'!$B$4:$AU$291,46,FALSE)</f>
        <v>553468000</v>
      </c>
      <c r="Y86" s="280"/>
      <c r="Z86" s="285">
        <f t="shared" si="5"/>
        <v>0</v>
      </c>
      <c r="AA86" s="282">
        <v>119289.573438356</v>
      </c>
      <c r="AB86" s="94">
        <v>0.54537071570836759</v>
      </c>
      <c r="AC86" s="277">
        <v>65057.040042622088</v>
      </c>
      <c r="AD86" s="278">
        <f>VLOOKUP(D86,'[1]2028-29 Calculations '!$B$4:$AU$291,29,FALSE)</f>
        <v>542783483.19837427</v>
      </c>
      <c r="AE86" s="277">
        <f>VLOOKUP(D86,'[1]2028-29 Calculations '!$B$4:$AU$291,42,FALSE)</f>
        <v>5962022.8534763772</v>
      </c>
      <c r="AF86" s="277">
        <f>VLOOKUP(D86,'[1]2028-29 Calculations '!$B$4:$AU$291,43,FALSE)</f>
        <v>15137275.785394618</v>
      </c>
      <c r="AG86" s="284">
        <f>VLOOKUP(D86,'[1]2028-29 Calculations '!$B$4:$AU$291,46,FALSE)</f>
        <v>563883000</v>
      </c>
    </row>
    <row r="87" spans="4:33" s="10" customFormat="1">
      <c r="D87" s="104" t="s">
        <v>193</v>
      </c>
      <c r="E87" s="105" t="s">
        <v>194</v>
      </c>
      <c r="F87" s="286" t="s">
        <v>74</v>
      </c>
      <c r="G87" s="287"/>
      <c r="H87" s="287"/>
      <c r="I87" s="258">
        <v>383309.06080759765</v>
      </c>
      <c r="J87" s="107">
        <v>0</v>
      </c>
      <c r="K87" s="261">
        <v>0</v>
      </c>
      <c r="L87" s="260">
        <f>VLOOKUP(D87,'[1]2026-27 Calculations'!$B$5:$AU$292,29,FALSE)</f>
        <v>0</v>
      </c>
      <c r="M87" s="261">
        <f>VLOOKUP(D87,'[1]2026-27 Calculations'!$B$5:$AU$292,42,FALSE)</f>
        <v>22311870.813443154</v>
      </c>
      <c r="N87" s="261">
        <f>VLOOKUP(D87,'[1]2026-27 Calculations'!$B$5:$AU$292,43,FALSE)</f>
        <v>29524415.238791637</v>
      </c>
      <c r="O87" s="262">
        <f>VLOOKUP(D87,'[1]2026-27 Calculations'!$B$5:$AU$292,46,FALSE)</f>
        <v>51836000</v>
      </c>
      <c r="P87" s="288"/>
      <c r="Q87" s="263">
        <f t="shared" si="4"/>
        <v>0</v>
      </c>
      <c r="R87" s="264">
        <v>383309.06080759765</v>
      </c>
      <c r="S87" s="107">
        <v>0</v>
      </c>
      <c r="T87" s="261">
        <v>0</v>
      </c>
      <c r="U87" s="260">
        <f>VLOOKUP(D87,'[1]2027-28 Calculations'!$B$4:$AU$291,29,FALSE)</f>
        <v>0</v>
      </c>
      <c r="V87" s="261">
        <f>VLOOKUP(D87,'[1]2027-28 Calculations'!$B$4:$AU$291,42,FALSE)</f>
        <v>20736393.492802024</v>
      </c>
      <c r="W87" s="261">
        <f>VLOOKUP(D87,'[1]2027-28 Calculations'!$B$4:$AU$291,43,FALSE)</f>
        <v>30498720.941671759</v>
      </c>
      <c r="X87" s="266">
        <f>VLOOKUP(D87,'[1]2027-28 Calculations'!$B$4:$AU$291,46,FALSE)</f>
        <v>51235000</v>
      </c>
      <c r="Y87" s="288"/>
      <c r="Z87" s="289">
        <f t="shared" si="5"/>
        <v>0</v>
      </c>
      <c r="AA87" s="264">
        <v>383309.06080759765</v>
      </c>
      <c r="AB87" s="107">
        <v>0</v>
      </c>
      <c r="AC87" s="261">
        <v>0</v>
      </c>
      <c r="AD87" s="260">
        <f>VLOOKUP(D87,'[1]2028-29 Calculations '!$B$4:$AU$291,29,FALSE)</f>
        <v>0</v>
      </c>
      <c r="AE87" s="261">
        <f>VLOOKUP(D87,'[1]2028-29 Calculations '!$B$4:$AU$291,42,FALSE)</f>
        <v>23831137.156968575</v>
      </c>
      <c r="AF87" s="261">
        <f>VLOOKUP(D87,'[1]2028-29 Calculations '!$B$4:$AU$291,43,FALSE)</f>
        <v>31474680.011805259</v>
      </c>
      <c r="AG87" s="266">
        <f>VLOOKUP(D87,'[1]2028-29 Calculations '!$B$4:$AU$291,46,FALSE)</f>
        <v>55306000</v>
      </c>
    </row>
    <row r="88" spans="4:33">
      <c r="D88" s="290"/>
      <c r="E88" s="80"/>
      <c r="F88" s="274"/>
      <c r="G88" s="275"/>
      <c r="H88" s="275"/>
      <c r="I88" s="276"/>
      <c r="J88" s="93"/>
      <c r="K88" s="277"/>
      <c r="L88" s="278"/>
      <c r="M88" s="277"/>
      <c r="N88" s="277"/>
      <c r="O88" s="279"/>
      <c r="P88" s="280"/>
      <c r="Q88" s="281"/>
      <c r="R88" s="282"/>
      <c r="S88" s="93"/>
      <c r="T88" s="277"/>
      <c r="U88" s="278"/>
      <c r="V88" s="277"/>
      <c r="W88" s="277"/>
      <c r="X88" s="284"/>
      <c r="Y88" s="280"/>
      <c r="Z88" s="285"/>
      <c r="AA88" s="282"/>
      <c r="AB88" s="93"/>
      <c r="AC88" s="277"/>
      <c r="AD88" s="278"/>
      <c r="AE88" s="277"/>
      <c r="AF88" s="277"/>
      <c r="AG88" s="284"/>
    </row>
    <row r="89" spans="4:33">
      <c r="D89" s="291" t="s">
        <v>195</v>
      </c>
      <c r="E89" s="80"/>
      <c r="F89" s="274"/>
      <c r="G89" s="275"/>
      <c r="H89" s="275"/>
      <c r="I89" s="276"/>
      <c r="J89" s="93"/>
      <c r="K89" s="277"/>
      <c r="L89" s="278"/>
      <c r="M89" s="277"/>
      <c r="N89" s="277"/>
      <c r="O89" s="279"/>
      <c r="P89" s="280"/>
      <c r="Q89" s="281"/>
      <c r="R89" s="282"/>
      <c r="S89" s="93"/>
      <c r="T89" s="277"/>
      <c r="U89" s="278"/>
      <c r="V89" s="277"/>
      <c r="W89" s="277"/>
      <c r="X89" s="284"/>
      <c r="Y89" s="280"/>
      <c r="Z89" s="285"/>
      <c r="AA89" s="282"/>
      <c r="AB89" s="93"/>
      <c r="AC89" s="277"/>
      <c r="AD89" s="278"/>
      <c r="AE89" s="277"/>
      <c r="AF89" s="277"/>
      <c r="AG89" s="284"/>
    </row>
    <row r="90" spans="4:33">
      <c r="D90" s="290"/>
      <c r="E90" s="80"/>
      <c r="F90" s="274"/>
      <c r="G90" s="275"/>
      <c r="H90" s="275"/>
      <c r="I90" s="276"/>
      <c r="J90" s="93"/>
      <c r="K90" s="277"/>
      <c r="L90" s="278"/>
      <c r="M90" s="277"/>
      <c r="N90" s="277"/>
      <c r="O90" s="279"/>
      <c r="P90" s="280"/>
      <c r="Q90" s="281"/>
      <c r="R90" s="282"/>
      <c r="S90" s="93"/>
      <c r="T90" s="277"/>
      <c r="U90" s="278"/>
      <c r="V90" s="277"/>
      <c r="W90" s="277"/>
      <c r="X90" s="284"/>
      <c r="Y90" s="280"/>
      <c r="Z90" s="285"/>
      <c r="AA90" s="282"/>
      <c r="AB90" s="93"/>
      <c r="AC90" s="277"/>
      <c r="AD90" s="278"/>
      <c r="AE90" s="277"/>
      <c r="AF90" s="277"/>
      <c r="AG90" s="284"/>
    </row>
    <row r="91" spans="4:33" s="10" customFormat="1">
      <c r="D91" s="104" t="s">
        <v>196</v>
      </c>
      <c r="E91" s="105" t="s">
        <v>197</v>
      </c>
      <c r="F91" s="286" t="s">
        <v>56</v>
      </c>
      <c r="G91" s="287"/>
      <c r="H91" s="287"/>
      <c r="I91" s="258">
        <v>1278375.2389758127</v>
      </c>
      <c r="J91" s="130">
        <v>0.55494134008849427</v>
      </c>
      <c r="K91" s="261">
        <v>709423.2682531866</v>
      </c>
      <c r="L91" s="260">
        <f>VLOOKUP(D91,'[1]2026-27 Calculations'!$B$5:$AU$292,29,FALSE)</f>
        <v>5516093418.6794844</v>
      </c>
      <c r="M91" s="261">
        <f>VLOOKUP(D91,'[1]2026-27 Calculations'!$B$5:$AU$292,42,FALSE)</f>
        <v>0</v>
      </c>
      <c r="N91" s="261">
        <f>VLOOKUP(D91,'[1]2026-27 Calculations'!$B$5:$AU$292,43,FALSE)</f>
        <v>0</v>
      </c>
      <c r="O91" s="262">
        <f>VLOOKUP(D91,'[1]2026-27 Calculations'!$B$5:$AU$292,46,FALSE)</f>
        <v>5516093000</v>
      </c>
      <c r="P91" s="288"/>
      <c r="Q91" s="263">
        <f t="shared" ref="Q91:Q122" si="6">(R91-I91)/I91</f>
        <v>0</v>
      </c>
      <c r="R91" s="264">
        <v>1278375.2389758127</v>
      </c>
      <c r="S91" s="130">
        <v>0.55494134008849427</v>
      </c>
      <c r="T91" s="261">
        <v>709423.2682531866</v>
      </c>
      <c r="U91" s="260">
        <f>VLOOKUP(D91,'[1]2027-28 Calculations'!$B$4:$AU$291,29,FALSE)</f>
        <v>5836874970.4437504</v>
      </c>
      <c r="V91" s="261">
        <f>VLOOKUP(D91,'[1]2027-28 Calculations'!$B$4:$AU$291,42,FALSE)</f>
        <v>0</v>
      </c>
      <c r="W91" s="261">
        <f>VLOOKUP(D91,'[1]2027-28 Calculations'!$B$4:$AU$291,43,FALSE)</f>
        <v>0</v>
      </c>
      <c r="X91" s="266">
        <f>VLOOKUP(D91,'[1]2027-28 Calculations'!$B$4:$AU$291,46,FALSE)</f>
        <v>5836875000</v>
      </c>
      <c r="Y91" s="288"/>
      <c r="Z91" s="289">
        <f t="shared" ref="Z91:Z144" si="7">(AA91-R91)/R91</f>
        <v>0</v>
      </c>
      <c r="AA91" s="264">
        <v>1278375.2389758127</v>
      </c>
      <c r="AB91" s="130">
        <v>0.55494134008849427</v>
      </c>
      <c r="AC91" s="261">
        <v>709423.2682531866</v>
      </c>
      <c r="AD91" s="260">
        <f>VLOOKUP(D91,'[1]2028-29 Calculations '!$B$4:$AU$291,29,FALSE)</f>
        <v>5918855704.9654455</v>
      </c>
      <c r="AE91" s="261">
        <f>VLOOKUP(D91,'[1]2028-29 Calculations '!$B$4:$AU$291,42,FALSE)</f>
        <v>0</v>
      </c>
      <c r="AF91" s="261">
        <f>VLOOKUP(D91,'[1]2028-29 Calculations '!$B$4:$AU$291,43,FALSE)</f>
        <v>0</v>
      </c>
      <c r="AG91" s="266">
        <f>VLOOKUP(D91,'[1]2028-29 Calculations '!$B$4:$AU$291,46,FALSE)</f>
        <v>5918856000</v>
      </c>
    </row>
    <row r="92" spans="4:33">
      <c r="D92" s="79" t="s">
        <v>198</v>
      </c>
      <c r="E92" s="80" t="s">
        <v>560</v>
      </c>
      <c r="F92" s="274" t="s">
        <v>60</v>
      </c>
      <c r="G92" s="275"/>
      <c r="H92" s="275"/>
      <c r="I92" s="276">
        <v>39262.058230113551</v>
      </c>
      <c r="J92" s="94">
        <v>0.68603156726653836</v>
      </c>
      <c r="K92" s="277">
        <v>26935.01134171489</v>
      </c>
      <c r="L92" s="278">
        <f>VLOOKUP(D92,'[1]2026-27 Calculations'!$B$5:$AU$292,29,FALSE)</f>
        <v>89629701.750365019</v>
      </c>
      <c r="M92" s="277">
        <f>VLOOKUP(D92,'[1]2026-27 Calculations'!$B$5:$AU$292,42,FALSE)</f>
        <v>33783042.983029775</v>
      </c>
      <c r="N92" s="277">
        <f>VLOOKUP(D92,'[1]2026-27 Calculations'!$B$5:$AU$292,43,FALSE)</f>
        <v>46904205.053666152</v>
      </c>
      <c r="O92" s="279">
        <f>VLOOKUP(D92,'[1]2026-27 Calculations'!$B$5:$AU$292,46,FALSE)</f>
        <v>170317000</v>
      </c>
      <c r="P92" s="280"/>
      <c r="Q92" s="281">
        <f t="shared" si="6"/>
        <v>0</v>
      </c>
      <c r="R92" s="282">
        <v>39262.058230113551</v>
      </c>
      <c r="S92" s="94">
        <v>0.68603156726653836</v>
      </c>
      <c r="T92" s="277">
        <v>26935.01134171489</v>
      </c>
      <c r="U92" s="278">
        <f>VLOOKUP(D92,'[1]2027-28 Calculations'!$B$4:$AU$291,29,FALSE)</f>
        <v>94200722.215488657</v>
      </c>
      <c r="V92" s="277">
        <f>VLOOKUP(D92,'[1]2027-28 Calculations'!$B$4:$AU$291,42,FALSE)</f>
        <v>31528554.17753458</v>
      </c>
      <c r="W92" s="277">
        <f>VLOOKUP(D92,'[1]2027-28 Calculations'!$B$4:$AU$291,43,FALSE)</f>
        <v>43236127.529240772</v>
      </c>
      <c r="X92" s="284">
        <f>VLOOKUP(D92,'[1]2027-28 Calculations'!$B$4:$AU$291,46,FALSE)</f>
        <v>168965000</v>
      </c>
      <c r="Y92" s="280"/>
      <c r="Z92" s="285">
        <f t="shared" si="7"/>
        <v>0</v>
      </c>
      <c r="AA92" s="282">
        <v>39262.058230113551</v>
      </c>
      <c r="AB92" s="94">
        <v>0.68603156726653836</v>
      </c>
      <c r="AC92" s="277">
        <v>26935.01134171489</v>
      </c>
      <c r="AD92" s="278">
        <f>VLOOKUP(D92,'[1]2028-29 Calculations '!$B$4:$AU$291,29,FALSE)</f>
        <v>95001153.274631128</v>
      </c>
      <c r="AE92" s="277">
        <f>VLOOKUP(D92,'[1]2028-29 Calculations '!$B$4:$AU$291,42,FALSE)</f>
        <v>36080833.400396034</v>
      </c>
      <c r="AF92" s="277">
        <f>VLOOKUP(D92,'[1]2028-29 Calculations '!$B$4:$AU$291,43,FALSE)</f>
        <v>50105018.094377764</v>
      </c>
      <c r="AG92" s="284">
        <f>VLOOKUP(D92,'[1]2028-29 Calculations '!$B$4:$AU$291,46,FALSE)</f>
        <v>181187000</v>
      </c>
    </row>
    <row r="93" spans="4:33">
      <c r="D93" s="79" t="s">
        <v>199</v>
      </c>
      <c r="E93" s="80" t="s">
        <v>561</v>
      </c>
      <c r="F93" s="274" t="s">
        <v>60</v>
      </c>
      <c r="G93" s="275"/>
      <c r="H93" s="275"/>
      <c r="I93" s="276">
        <v>28132</v>
      </c>
      <c r="J93" s="94">
        <v>0.76379822363468497</v>
      </c>
      <c r="K93" s="277">
        <v>21487.171627290958</v>
      </c>
      <c r="L93" s="278">
        <f>VLOOKUP(D93,'[1]2026-27 Calculations'!$B$5:$AU$292,29,FALSE)</f>
        <v>71501317.002615273</v>
      </c>
      <c r="M93" s="277">
        <f>VLOOKUP(D93,'[1]2026-27 Calculations'!$B$5:$AU$292,42,FALSE)</f>
        <v>42620005.570601508</v>
      </c>
      <c r="N93" s="277">
        <f>VLOOKUP(D93,'[1]2026-27 Calculations'!$B$5:$AU$292,43,FALSE)</f>
        <v>40715684.014260776</v>
      </c>
      <c r="O93" s="279">
        <f>VLOOKUP(D93,'[1]2026-27 Calculations'!$B$5:$AU$292,46,FALSE)</f>
        <v>154837000</v>
      </c>
      <c r="P93" s="280"/>
      <c r="Q93" s="281">
        <f t="shared" si="6"/>
        <v>0</v>
      </c>
      <c r="R93" s="282">
        <v>28132</v>
      </c>
      <c r="S93" s="94">
        <v>0.76379822363468497</v>
      </c>
      <c r="T93" s="277">
        <v>21487.171627290958</v>
      </c>
      <c r="U93" s="278">
        <f>VLOOKUP(D93,'[1]2027-28 Calculations'!$B$4:$AU$291,29,FALSE)</f>
        <v>75147808.923480287</v>
      </c>
      <c r="V93" s="277">
        <f>VLOOKUP(D93,'[1]2027-28 Calculations'!$B$4:$AU$291,42,FALSE)</f>
        <v>39723887.862752333</v>
      </c>
      <c r="W93" s="277">
        <f>VLOOKUP(D93,'[1]2027-28 Calculations'!$B$4:$AU$291,43,FALSE)</f>
        <v>37531571.091902606</v>
      </c>
      <c r="X93" s="284">
        <f>VLOOKUP(D93,'[1]2027-28 Calculations'!$B$4:$AU$291,46,FALSE)</f>
        <v>152403000</v>
      </c>
      <c r="Y93" s="280"/>
      <c r="Z93" s="285">
        <f t="shared" si="7"/>
        <v>0</v>
      </c>
      <c r="AA93" s="282">
        <v>28132</v>
      </c>
      <c r="AB93" s="94">
        <v>0.76379822363468497</v>
      </c>
      <c r="AC93" s="277">
        <v>21487.171627290958</v>
      </c>
      <c r="AD93" s="278">
        <f>VLOOKUP(D93,'[1]2028-29 Calculations '!$B$4:$AU$291,29,FALSE)</f>
        <v>75786345.856894255</v>
      </c>
      <c r="AE93" s="277">
        <f>VLOOKUP(D93,'[1]2028-29 Calculations '!$B$4:$AU$291,42,FALSE)</f>
        <v>45519871.608601607</v>
      </c>
      <c r="AF93" s="277">
        <f>VLOOKUP(D93,'[1]2028-29 Calculations '!$B$4:$AU$291,43,FALSE)</f>
        <v>43494183.131882064</v>
      </c>
      <c r="AG93" s="284">
        <f>VLOOKUP(D93,'[1]2028-29 Calculations '!$B$4:$AU$291,46,FALSE)</f>
        <v>164800000</v>
      </c>
    </row>
    <row r="94" spans="4:33">
      <c r="D94" s="79" t="s">
        <v>200</v>
      </c>
      <c r="E94" s="80" t="s">
        <v>562</v>
      </c>
      <c r="F94" s="274" t="s">
        <v>60</v>
      </c>
      <c r="G94" s="275"/>
      <c r="H94" s="275"/>
      <c r="I94" s="276">
        <v>22137.001120408826</v>
      </c>
      <c r="J94" s="94">
        <v>0.7585239740134706</v>
      </c>
      <c r="K94" s="277">
        <v>16791.446062593153</v>
      </c>
      <c r="L94" s="278">
        <f>VLOOKUP(D94,'[1]2026-27 Calculations'!$B$5:$AU$292,29,FALSE)</f>
        <v>55875688.465618625</v>
      </c>
      <c r="M94" s="277">
        <f>VLOOKUP(D94,'[1]2026-27 Calculations'!$B$5:$AU$292,42,FALSE)</f>
        <v>27392508.838758212</v>
      </c>
      <c r="N94" s="277">
        <f>VLOOKUP(D94,'[1]2026-27 Calculations'!$B$5:$AU$292,43,FALSE)</f>
        <v>32039070.902954023</v>
      </c>
      <c r="O94" s="279">
        <f>VLOOKUP(D94,'[1]2026-27 Calculations'!$B$5:$AU$292,46,FALSE)</f>
        <v>115307000</v>
      </c>
      <c r="P94" s="280"/>
      <c r="Q94" s="281">
        <f t="shared" si="6"/>
        <v>0</v>
      </c>
      <c r="R94" s="282">
        <v>22137.001120408826</v>
      </c>
      <c r="S94" s="94">
        <v>0.7585239740134706</v>
      </c>
      <c r="T94" s="277">
        <v>16791.446062593153</v>
      </c>
      <c r="U94" s="278">
        <f>VLOOKUP(D94,'[1]2027-28 Calculations'!$B$4:$AU$291,29,FALSE)</f>
        <v>58725289.775132909</v>
      </c>
      <c r="V94" s="277">
        <f>VLOOKUP(D94,'[1]2027-28 Calculations'!$B$4:$AU$291,42,FALSE)</f>
        <v>25979688.919533141</v>
      </c>
      <c r="W94" s="277">
        <f>VLOOKUP(D94,'[1]2027-28 Calculations'!$B$4:$AU$291,43,FALSE)</f>
        <v>29533500.331016336</v>
      </c>
      <c r="X94" s="284">
        <f>VLOOKUP(D94,'[1]2027-28 Calculations'!$B$4:$AU$291,46,FALSE)</f>
        <v>114238000</v>
      </c>
      <c r="Y94" s="280"/>
      <c r="Z94" s="285">
        <f t="shared" si="7"/>
        <v>0</v>
      </c>
      <c r="AA94" s="282">
        <v>22137.001120408826</v>
      </c>
      <c r="AB94" s="94">
        <v>0.7585239740134706</v>
      </c>
      <c r="AC94" s="277">
        <v>16791.446062593153</v>
      </c>
      <c r="AD94" s="278">
        <f>VLOOKUP(D94,'[1]2028-29 Calculations '!$B$4:$AU$291,29,FALSE)</f>
        <v>59224283.25190936</v>
      </c>
      <c r="AE94" s="277">
        <f>VLOOKUP(D94,'[1]2028-29 Calculations '!$B$4:$AU$291,42,FALSE)</f>
        <v>29247480.144934233</v>
      </c>
      <c r="AF94" s="277">
        <f>VLOOKUP(D94,'[1]2028-29 Calculations '!$B$4:$AU$291,43,FALSE)</f>
        <v>34225464.97660102</v>
      </c>
      <c r="AG94" s="284">
        <f>VLOOKUP(D94,'[1]2028-29 Calculations '!$B$4:$AU$291,46,FALSE)</f>
        <v>122697000</v>
      </c>
    </row>
    <row r="95" spans="4:33">
      <c r="D95" s="79" t="s">
        <v>201</v>
      </c>
      <c r="E95" s="80" t="s">
        <v>563</v>
      </c>
      <c r="F95" s="274" t="s">
        <v>60</v>
      </c>
      <c r="G95" s="275"/>
      <c r="H95" s="275"/>
      <c r="I95" s="276">
        <v>103473.04366282701</v>
      </c>
      <c r="J95" s="94">
        <v>0.61156995575534112</v>
      </c>
      <c r="K95" s="277">
        <v>63281.004734745598</v>
      </c>
      <c r="L95" s="278">
        <f>VLOOKUP(D95,'[1]2026-27 Calculations'!$B$5:$AU$292,29,FALSE)</f>
        <v>210575652.22014755</v>
      </c>
      <c r="M95" s="277">
        <f>VLOOKUP(D95,'[1]2026-27 Calculations'!$B$5:$AU$292,42,FALSE)</f>
        <v>31225088.764746513</v>
      </c>
      <c r="N95" s="277">
        <f>VLOOKUP(D95,'[1]2026-27 Calculations'!$B$5:$AU$292,43,FALSE)</f>
        <v>67098783.268878058</v>
      </c>
      <c r="O95" s="279">
        <f>VLOOKUP(D95,'[1]2026-27 Calculations'!$B$5:$AU$292,46,FALSE)</f>
        <v>308900000</v>
      </c>
      <c r="P95" s="280"/>
      <c r="Q95" s="281">
        <f t="shared" si="6"/>
        <v>0</v>
      </c>
      <c r="R95" s="282">
        <v>103473.04366282701</v>
      </c>
      <c r="S95" s="94">
        <v>0.61156995575534112</v>
      </c>
      <c r="T95" s="277">
        <v>63281.004734745598</v>
      </c>
      <c r="U95" s="278">
        <f>VLOOKUP(D95,'[1]2027-28 Calculations'!$B$4:$AU$291,29,FALSE)</f>
        <v>221314788.87861723</v>
      </c>
      <c r="V95" s="277">
        <f>VLOOKUP(D95,'[1]2027-28 Calculations'!$B$4:$AU$291,42,FALSE)</f>
        <v>28745988.162599206</v>
      </c>
      <c r="W95" s="277">
        <f>VLOOKUP(D95,'[1]2027-28 Calculations'!$B$4:$AU$291,43,FALSE)</f>
        <v>61851417.098973781</v>
      </c>
      <c r="X95" s="284">
        <f>VLOOKUP(D95,'[1]2027-28 Calculations'!$B$4:$AU$291,46,FALSE)</f>
        <v>311912000</v>
      </c>
      <c r="Y95" s="280"/>
      <c r="Z95" s="285">
        <f t="shared" si="7"/>
        <v>0</v>
      </c>
      <c r="AA95" s="282">
        <v>103473.04366282701</v>
      </c>
      <c r="AB95" s="94">
        <v>0.61156995575534112</v>
      </c>
      <c r="AC95" s="277">
        <v>63281.004734745598</v>
      </c>
      <c r="AD95" s="278">
        <f>VLOOKUP(D95,'[1]2028-29 Calculations '!$B$4:$AU$291,29,FALSE)</f>
        <v>223195318.31299648</v>
      </c>
      <c r="AE95" s="277">
        <f>VLOOKUP(D95,'[1]2028-29 Calculations '!$B$4:$AU$291,42,FALSE)</f>
        <v>33356666.307860509</v>
      </c>
      <c r="AF95" s="277">
        <f>VLOOKUP(D95,'[1]2028-29 Calculations '!$B$4:$AU$291,43,FALSE)</f>
        <v>71677704.503278568</v>
      </c>
      <c r="AG95" s="284">
        <f>VLOOKUP(D95,'[1]2028-29 Calculations '!$B$4:$AU$291,46,FALSE)</f>
        <v>328230000</v>
      </c>
    </row>
    <row r="96" spans="4:33" s="10" customFormat="1">
      <c r="D96" s="104" t="s">
        <v>202</v>
      </c>
      <c r="E96" s="105" t="s">
        <v>564</v>
      </c>
      <c r="F96" s="286" t="s">
        <v>74</v>
      </c>
      <c r="G96" s="287"/>
      <c r="H96" s="287"/>
      <c r="I96" s="258">
        <v>193004.10301334941</v>
      </c>
      <c r="J96" s="107">
        <v>0</v>
      </c>
      <c r="K96" s="261">
        <v>0</v>
      </c>
      <c r="L96" s="260">
        <f>VLOOKUP(D96,'[1]2026-27 Calculations'!$B$5:$AU$292,29,FALSE)</f>
        <v>571522738.14201701</v>
      </c>
      <c r="M96" s="261">
        <f>VLOOKUP(D96,'[1]2026-27 Calculations'!$B$5:$AU$292,42,FALSE)</f>
        <v>29935045.344498858</v>
      </c>
      <c r="N96" s="261">
        <f>VLOOKUP(D96,'[1]2026-27 Calculations'!$B$5:$AU$292,43,FALSE)</f>
        <v>22831259.502048116</v>
      </c>
      <c r="O96" s="262">
        <f>VLOOKUP(D96,'[1]2026-27 Calculations'!$B$5:$AU$292,46,FALSE)</f>
        <v>624289000</v>
      </c>
      <c r="P96" s="288"/>
      <c r="Q96" s="263">
        <f t="shared" si="6"/>
        <v>0</v>
      </c>
      <c r="R96" s="264">
        <v>193004.10301334941</v>
      </c>
      <c r="S96" s="107">
        <v>0</v>
      </c>
      <c r="T96" s="261">
        <v>0</v>
      </c>
      <c r="U96" s="260">
        <f>VLOOKUP(D96,'[1]2027-28 Calculations'!$B$4:$AU$291,29,FALSE)</f>
        <v>607818202.03607273</v>
      </c>
      <c r="V96" s="261">
        <f>VLOOKUP(D96,'[1]2027-28 Calculations'!$B$4:$AU$291,42,FALSE)</f>
        <v>27937350.090845566</v>
      </c>
      <c r="W96" s="261">
        <f>VLOOKUP(D96,'[1]2027-28 Calculations'!$B$4:$AU$291,43,FALSE)</f>
        <v>23584691.065615706</v>
      </c>
      <c r="X96" s="266">
        <f>VLOOKUP(D96,'[1]2027-28 Calculations'!$B$4:$AU$291,46,FALSE)</f>
        <v>659340000</v>
      </c>
      <c r="Y96" s="288"/>
      <c r="Z96" s="289">
        <f t="shared" si="7"/>
        <v>0</v>
      </c>
      <c r="AA96" s="264">
        <v>193004.10301334941</v>
      </c>
      <c r="AB96" s="107">
        <v>0</v>
      </c>
      <c r="AC96" s="261">
        <v>0</v>
      </c>
      <c r="AD96" s="260">
        <f>VLOOKUP(D96,'[1]2028-29 Calculations '!$B$4:$AU$291,29,FALSE)</f>
        <v>618848511.4602654</v>
      </c>
      <c r="AE96" s="261">
        <f>VLOOKUP(D96,'[1]2028-29 Calculations '!$B$4:$AU$291,42,FALSE)</f>
        <v>31971110.016664896</v>
      </c>
      <c r="AF96" s="261">
        <f>VLOOKUP(D96,'[1]2028-29 Calculations '!$B$4:$AU$291,43,FALSE)</f>
        <v>24339401.179715406</v>
      </c>
      <c r="AG96" s="266">
        <f>VLOOKUP(D96,'[1]2028-29 Calculations '!$B$4:$AU$291,46,FALSE)</f>
        <v>675159000</v>
      </c>
    </row>
    <row r="97" spans="4:33">
      <c r="D97" s="79" t="s">
        <v>203</v>
      </c>
      <c r="E97" s="80" t="s">
        <v>204</v>
      </c>
      <c r="F97" s="274" t="s">
        <v>60</v>
      </c>
      <c r="G97" s="275"/>
      <c r="H97" s="275"/>
      <c r="I97" s="276">
        <v>31391.317186004097</v>
      </c>
      <c r="J97" s="94">
        <v>0.72057619008149354</v>
      </c>
      <c r="K97" s="277">
        <v>22619.835739530543</v>
      </c>
      <c r="L97" s="278">
        <f>VLOOKUP(D97,'[1]2026-27 Calculations'!$B$5:$AU$292,29,FALSE)</f>
        <v>75270401.978129983</v>
      </c>
      <c r="M97" s="277">
        <f>VLOOKUP(D97,'[1]2026-27 Calculations'!$B$5:$AU$292,42,FALSE)</f>
        <v>23914245.443580627</v>
      </c>
      <c r="N97" s="277">
        <f>VLOOKUP(D97,'[1]2026-27 Calculations'!$B$5:$AU$292,43,FALSE)</f>
        <v>33463182.992520474</v>
      </c>
      <c r="O97" s="279">
        <f>VLOOKUP(D97,'[1]2026-27 Calculations'!$B$5:$AU$292,46,FALSE)</f>
        <v>132648000</v>
      </c>
      <c r="P97" s="280"/>
      <c r="Q97" s="281">
        <f t="shared" si="6"/>
        <v>0</v>
      </c>
      <c r="R97" s="282">
        <v>31391.317186004097</v>
      </c>
      <c r="S97" s="94">
        <v>0.72057619008149354</v>
      </c>
      <c r="T97" s="277">
        <v>22619.835739530543</v>
      </c>
      <c r="U97" s="278">
        <f>VLOOKUP(D97,'[1]2027-28 Calculations'!$B$4:$AU$291,29,FALSE)</f>
        <v>79109113.266251773</v>
      </c>
      <c r="V97" s="277">
        <f>VLOOKUP(D97,'[1]2027-28 Calculations'!$B$4:$AU$291,42,FALSE)</f>
        <v>22509476.882699396</v>
      </c>
      <c r="W97" s="277">
        <f>VLOOKUP(D97,'[1]2027-28 Calculations'!$B$4:$AU$291,43,FALSE)</f>
        <v>30846241.73341253</v>
      </c>
      <c r="X97" s="284">
        <f>VLOOKUP(D97,'[1]2027-28 Calculations'!$B$4:$AU$291,46,FALSE)</f>
        <v>132465000</v>
      </c>
      <c r="Y97" s="280"/>
      <c r="Z97" s="285">
        <f t="shared" si="7"/>
        <v>0</v>
      </c>
      <c r="AA97" s="282">
        <v>31391.317186004097</v>
      </c>
      <c r="AB97" s="94">
        <v>0.72057619008149354</v>
      </c>
      <c r="AC97" s="277">
        <v>22619.835739530543</v>
      </c>
      <c r="AD97" s="278">
        <f>VLOOKUP(D97,'[1]2028-29 Calculations '!$B$4:$AU$291,29,FALSE)</f>
        <v>79781309.718999535</v>
      </c>
      <c r="AE97" s="277">
        <f>VLOOKUP(D97,'[1]2028-29 Calculations '!$B$4:$AU$291,42,FALSE)</f>
        <v>25537042.51429205</v>
      </c>
      <c r="AF97" s="277">
        <f>VLOOKUP(D97,'[1]2028-29 Calculations '!$B$4:$AU$291,43,FALSE)</f>
        <v>35746760.603176653</v>
      </c>
      <c r="AG97" s="284">
        <f>VLOOKUP(D97,'[1]2028-29 Calculations '!$B$4:$AU$291,46,FALSE)</f>
        <v>141065000</v>
      </c>
    </row>
    <row r="98" spans="4:33">
      <c r="D98" s="79" t="s">
        <v>205</v>
      </c>
      <c r="E98" s="80" t="s">
        <v>206</v>
      </c>
      <c r="F98" s="274" t="s">
        <v>60</v>
      </c>
      <c r="G98" s="275"/>
      <c r="H98" s="275"/>
      <c r="I98" s="276">
        <v>46930.879249821133</v>
      </c>
      <c r="J98" s="94">
        <v>0.56264015928824063</v>
      </c>
      <c r="K98" s="277">
        <v>26405.19737665655</v>
      </c>
      <c r="L98" s="278">
        <f>VLOOKUP(D98,'[1]2026-27 Calculations'!$B$5:$AU$292,29,FALSE)</f>
        <v>87866677.890122086</v>
      </c>
      <c r="M98" s="277">
        <f>VLOOKUP(D98,'[1]2026-27 Calculations'!$B$5:$AU$292,42,FALSE)</f>
        <v>5960647.1009928454</v>
      </c>
      <c r="N98" s="277">
        <f>VLOOKUP(D98,'[1]2026-27 Calculations'!$B$5:$AU$292,43,FALSE)</f>
        <v>13155139.325008519</v>
      </c>
      <c r="O98" s="279">
        <f>VLOOKUP(D98,'[1]2026-27 Calculations'!$B$5:$AU$292,46,FALSE)</f>
        <v>106982000</v>
      </c>
      <c r="P98" s="280"/>
      <c r="Q98" s="281">
        <f t="shared" si="6"/>
        <v>0</v>
      </c>
      <c r="R98" s="282">
        <v>46930.879249821133</v>
      </c>
      <c r="S98" s="94">
        <v>0.56264015928824063</v>
      </c>
      <c r="T98" s="277">
        <v>26405.19737665655</v>
      </c>
      <c r="U98" s="278">
        <f>VLOOKUP(D98,'[1]2027-28 Calculations'!$B$4:$AU$291,29,FALSE)</f>
        <v>92347785.99373728</v>
      </c>
      <c r="V98" s="277">
        <f>VLOOKUP(D98,'[1]2027-28 Calculations'!$B$4:$AU$291,42,FALSE)</f>
        <v>5623178.105858882</v>
      </c>
      <c r="W98" s="277">
        <f>VLOOKUP(D98,'[1]2027-28 Calculations'!$B$4:$AU$291,43,FALSE)</f>
        <v>12126360.117823625</v>
      </c>
      <c r="X98" s="284">
        <f>VLOOKUP(D98,'[1]2027-28 Calculations'!$B$4:$AU$291,46,FALSE)</f>
        <v>110097000</v>
      </c>
      <c r="Y98" s="280"/>
      <c r="Z98" s="285">
        <f t="shared" si="7"/>
        <v>0</v>
      </c>
      <c r="AA98" s="282">
        <v>46930.879249821133</v>
      </c>
      <c r="AB98" s="94">
        <v>0.56264015928824063</v>
      </c>
      <c r="AC98" s="277">
        <v>26405.19737665655</v>
      </c>
      <c r="AD98" s="278">
        <f>VLOOKUP(D98,'[1]2028-29 Calculations '!$B$4:$AU$291,29,FALSE)</f>
        <v>93132472.505835772</v>
      </c>
      <c r="AE98" s="277">
        <f>VLOOKUP(D98,'[1]2028-29 Calculations '!$B$4:$AU$291,42,FALSE)</f>
        <v>6364881.7037862707</v>
      </c>
      <c r="AF98" s="277">
        <f>VLOOKUP(D98,'[1]2028-29 Calculations '!$B$4:$AU$291,43,FALSE)</f>
        <v>14052865.689962108</v>
      </c>
      <c r="AG98" s="284">
        <f>VLOOKUP(D98,'[1]2028-29 Calculations '!$B$4:$AU$291,46,FALSE)</f>
        <v>113550000</v>
      </c>
    </row>
    <row r="99" spans="4:33">
      <c r="D99" s="79" t="s">
        <v>207</v>
      </c>
      <c r="E99" s="80" t="s">
        <v>565</v>
      </c>
      <c r="F99" s="274" t="s">
        <v>60</v>
      </c>
      <c r="G99" s="275"/>
      <c r="H99" s="275"/>
      <c r="I99" s="276">
        <v>11521.204427435379</v>
      </c>
      <c r="J99" s="94">
        <v>0.67177178205952937</v>
      </c>
      <c r="K99" s="277">
        <v>7739.6200296904044</v>
      </c>
      <c r="L99" s="278">
        <f>VLOOKUP(D99,'[1]2026-27 Calculations'!$B$5:$AU$292,29,FALSE)</f>
        <v>25754577.420502245</v>
      </c>
      <c r="M99" s="277">
        <f>VLOOKUP(D99,'[1]2026-27 Calculations'!$B$5:$AU$292,42,FALSE)</f>
        <v>10984241.213607224</v>
      </c>
      <c r="N99" s="277">
        <f>VLOOKUP(D99,'[1]2026-27 Calculations'!$B$5:$AU$292,43,FALSE)</f>
        <v>10126676.597310236</v>
      </c>
      <c r="O99" s="279">
        <f>VLOOKUP(D99,'[1]2026-27 Calculations'!$B$5:$AU$292,46,FALSE)</f>
        <v>46865000</v>
      </c>
      <c r="P99" s="280"/>
      <c r="Q99" s="281">
        <f t="shared" si="6"/>
        <v>0</v>
      </c>
      <c r="R99" s="282">
        <v>11521.204427435379</v>
      </c>
      <c r="S99" s="94">
        <v>0.67177178205952937</v>
      </c>
      <c r="T99" s="277">
        <v>7739.6200296904044</v>
      </c>
      <c r="U99" s="278">
        <f>VLOOKUP(D99,'[1]2027-28 Calculations'!$B$4:$AU$291,29,FALSE)</f>
        <v>27068033.765449274</v>
      </c>
      <c r="V99" s="277">
        <f>VLOOKUP(D99,'[1]2027-28 Calculations'!$B$4:$AU$291,42,FALSE)</f>
        <v>10676725.395863326</v>
      </c>
      <c r="W99" s="277">
        <f>VLOOKUP(D99,'[1]2027-28 Calculations'!$B$4:$AU$291,43,FALSE)</f>
        <v>9334734.0671848934</v>
      </c>
      <c r="X99" s="284">
        <f>VLOOKUP(D99,'[1]2027-28 Calculations'!$B$4:$AU$291,46,FALSE)</f>
        <v>47079000</v>
      </c>
      <c r="Y99" s="280"/>
      <c r="Z99" s="285">
        <f t="shared" si="7"/>
        <v>0</v>
      </c>
      <c r="AA99" s="282">
        <v>11521.204427435379</v>
      </c>
      <c r="AB99" s="94">
        <v>0.67177178205952937</v>
      </c>
      <c r="AC99" s="277">
        <v>7739.6200296904044</v>
      </c>
      <c r="AD99" s="278">
        <f>VLOOKUP(D99,'[1]2028-29 Calculations '!$B$4:$AU$291,29,FALSE)</f>
        <v>27298033.009894777</v>
      </c>
      <c r="AE99" s="277">
        <f>VLOOKUP(D99,'[1]2028-29 Calculations '!$B$4:$AU$291,42,FALSE)</f>
        <v>11722983.738454627</v>
      </c>
      <c r="AF99" s="277">
        <f>VLOOKUP(D99,'[1]2028-29 Calculations '!$B$4:$AU$291,43,FALSE)</f>
        <v>10817736.140365131</v>
      </c>
      <c r="AG99" s="284">
        <f>VLOOKUP(D99,'[1]2028-29 Calculations '!$B$4:$AU$291,46,FALSE)</f>
        <v>49839000</v>
      </c>
    </row>
    <row r="100" spans="4:33">
      <c r="D100" s="79" t="s">
        <v>208</v>
      </c>
      <c r="E100" s="80" t="s">
        <v>566</v>
      </c>
      <c r="F100" s="274" t="s">
        <v>60</v>
      </c>
      <c r="G100" s="275"/>
      <c r="H100" s="275"/>
      <c r="I100" s="276">
        <v>7029.5858359462482</v>
      </c>
      <c r="J100" s="94">
        <v>0.7868132970200975</v>
      </c>
      <c r="K100" s="277">
        <v>5530.9716082666455</v>
      </c>
      <c r="L100" s="278">
        <f>VLOOKUP(D100,'[1]2026-27 Calculations'!$B$5:$AU$292,29,FALSE)</f>
        <v>18405016.777212672</v>
      </c>
      <c r="M100" s="277">
        <f>VLOOKUP(D100,'[1]2026-27 Calculations'!$B$5:$AU$292,42,FALSE)</f>
        <v>18086816.391520642</v>
      </c>
      <c r="N100" s="277">
        <f>VLOOKUP(D100,'[1]2026-27 Calculations'!$B$5:$AU$292,43,FALSE)</f>
        <v>10173979.654752973</v>
      </c>
      <c r="O100" s="279">
        <f>VLOOKUP(D100,'[1]2026-27 Calculations'!$B$5:$AU$292,46,FALSE)</f>
        <v>46666000</v>
      </c>
      <c r="P100" s="280"/>
      <c r="Q100" s="281">
        <f t="shared" si="6"/>
        <v>0</v>
      </c>
      <c r="R100" s="282">
        <v>7029.5858359462482</v>
      </c>
      <c r="S100" s="94">
        <v>0.7868132970200975</v>
      </c>
      <c r="T100" s="277">
        <v>5530.9716082666455</v>
      </c>
      <c r="U100" s="278">
        <f>VLOOKUP(D100,'[1]2027-28 Calculations'!$B$4:$AU$291,29,FALSE)</f>
        <v>19343653.263852999</v>
      </c>
      <c r="V100" s="277">
        <f>VLOOKUP(D100,'[1]2027-28 Calculations'!$B$4:$AU$291,42,FALSE)</f>
        <v>17580456.232010301</v>
      </c>
      <c r="W100" s="277">
        <f>VLOOKUP(D100,'[1]2027-28 Calculations'!$B$4:$AU$291,43,FALSE)</f>
        <v>9378337.8554119244</v>
      </c>
      <c r="X100" s="284">
        <f>VLOOKUP(D100,'[1]2027-28 Calculations'!$B$4:$AU$291,46,FALSE)</f>
        <v>46302000</v>
      </c>
      <c r="Y100" s="280"/>
      <c r="Z100" s="285">
        <f t="shared" si="7"/>
        <v>0</v>
      </c>
      <c r="AA100" s="282">
        <v>7029.5858359462482</v>
      </c>
      <c r="AB100" s="94">
        <v>0.7868132970200975</v>
      </c>
      <c r="AC100" s="277">
        <v>5530.9716082666455</v>
      </c>
      <c r="AD100" s="278">
        <f>VLOOKUP(D100,'[1]2028-29 Calculations '!$B$4:$AU$291,29,FALSE)</f>
        <v>19508017.830339573</v>
      </c>
      <c r="AE100" s="277">
        <f>VLOOKUP(D100,'[1]2028-29 Calculations '!$B$4:$AU$291,42,FALSE)</f>
        <v>19303240.917137504</v>
      </c>
      <c r="AF100" s="277">
        <f>VLOOKUP(D100,'[1]2028-29 Calculations '!$B$4:$AU$291,43,FALSE)</f>
        <v>10868267.229131607</v>
      </c>
      <c r="AG100" s="284">
        <f>VLOOKUP(D100,'[1]2028-29 Calculations '!$B$4:$AU$291,46,FALSE)</f>
        <v>49680000</v>
      </c>
    </row>
    <row r="101" spans="4:33">
      <c r="D101" s="79" t="s">
        <v>209</v>
      </c>
      <c r="E101" s="80" t="s">
        <v>210</v>
      </c>
      <c r="F101" s="274" t="s">
        <v>60</v>
      </c>
      <c r="G101" s="275"/>
      <c r="H101" s="275"/>
      <c r="I101" s="276">
        <v>202835.53234638672</v>
      </c>
      <c r="J101" s="94">
        <v>0.56408282047363323</v>
      </c>
      <c r="K101" s="277">
        <v>114416.03917822069</v>
      </c>
      <c r="L101" s="278">
        <f>VLOOKUP(D101,'[1]2026-27 Calculations'!$B$5:$AU$292,29,FALSE)</f>
        <v>889637525.22015226</v>
      </c>
      <c r="M101" s="277">
        <f>VLOOKUP(D101,'[1]2026-27 Calculations'!$B$5:$AU$292,42,FALSE)</f>
        <v>7595953.6965658208</v>
      </c>
      <c r="N101" s="277">
        <f>VLOOKUP(D101,'[1]2026-27 Calculations'!$B$5:$AU$292,43,FALSE)</f>
        <v>28533422.656617802</v>
      </c>
      <c r="O101" s="279">
        <f>VLOOKUP(D101,'[1]2026-27 Calculations'!$B$5:$AU$292,46,FALSE)</f>
        <v>925767000</v>
      </c>
      <c r="P101" s="280"/>
      <c r="Q101" s="281">
        <f t="shared" si="6"/>
        <v>0</v>
      </c>
      <c r="R101" s="282">
        <v>202835.53234638672</v>
      </c>
      <c r="S101" s="94">
        <v>0.56408282047363323</v>
      </c>
      <c r="T101" s="277">
        <v>114416.03917822069</v>
      </c>
      <c r="U101" s="278">
        <f>VLOOKUP(D101,'[1]2027-28 Calculations'!$B$4:$AU$291,29,FALSE)</f>
        <v>941373288.95494413</v>
      </c>
      <c r="V101" s="277">
        <f>VLOOKUP(D101,'[1]2027-28 Calculations'!$B$4:$AU$291,42,FALSE)</f>
        <v>6978064.0981200784</v>
      </c>
      <c r="W101" s="277">
        <f>VLOOKUP(D101,'[1]2027-28 Calculations'!$B$4:$AU$291,43,FALSE)</f>
        <v>26302006.385477114</v>
      </c>
      <c r="X101" s="284">
        <f>VLOOKUP(D101,'[1]2027-28 Calculations'!$B$4:$AU$291,46,FALSE)</f>
        <v>974653000</v>
      </c>
      <c r="Y101" s="280"/>
      <c r="Z101" s="285">
        <f t="shared" si="7"/>
        <v>0</v>
      </c>
      <c r="AA101" s="282">
        <v>202835.53234638672</v>
      </c>
      <c r="AB101" s="94">
        <v>0.56408282047363323</v>
      </c>
      <c r="AC101" s="277">
        <v>114416.03917822069</v>
      </c>
      <c r="AD101" s="278">
        <f>VLOOKUP(D101,'[1]2028-29 Calculations '!$B$4:$AU$291,29,FALSE)</f>
        <v>954595171.22558045</v>
      </c>
      <c r="AE101" s="277">
        <f>VLOOKUP(D101,'[1]2028-29 Calculations '!$B$4:$AU$291,42,FALSE)</f>
        <v>8114781.8244657312</v>
      </c>
      <c r="AF101" s="277">
        <f>VLOOKUP(D101,'[1]2028-29 Calculations '!$B$4:$AU$291,43,FALSE)</f>
        <v>30480586.055527169</v>
      </c>
      <c r="AG101" s="284">
        <f>VLOOKUP(D101,'[1]2028-29 Calculations '!$B$4:$AU$291,46,FALSE)</f>
        <v>993191000</v>
      </c>
    </row>
    <row r="102" spans="4:33">
      <c r="D102" s="79" t="s">
        <v>211</v>
      </c>
      <c r="E102" s="80" t="s">
        <v>212</v>
      </c>
      <c r="F102" s="274" t="s">
        <v>60</v>
      </c>
      <c r="G102" s="275"/>
      <c r="H102" s="275"/>
      <c r="I102" s="276">
        <v>17442.692358678552</v>
      </c>
      <c r="J102" s="94">
        <v>0.72345074709044987</v>
      </c>
      <c r="K102" s="277">
        <v>12618.92881815488</v>
      </c>
      <c r="L102" s="278">
        <f>VLOOKUP(D102,'[1]2026-27 Calculations'!$B$5:$AU$292,29,FALSE)</f>
        <v>41991102.659335211</v>
      </c>
      <c r="M102" s="277">
        <f>VLOOKUP(D102,'[1]2026-27 Calculations'!$B$5:$AU$292,42,FALSE)</f>
        <v>18979396.285646155</v>
      </c>
      <c r="N102" s="277">
        <f>VLOOKUP(D102,'[1]2026-27 Calculations'!$B$5:$AU$292,43,FALSE)</f>
        <v>22315711.879687183</v>
      </c>
      <c r="O102" s="279">
        <f>VLOOKUP(D102,'[1]2026-27 Calculations'!$B$5:$AU$292,46,FALSE)</f>
        <v>83286000</v>
      </c>
      <c r="P102" s="280"/>
      <c r="Q102" s="281">
        <f t="shared" si="6"/>
        <v>0</v>
      </c>
      <c r="R102" s="282">
        <v>17442.692358678552</v>
      </c>
      <c r="S102" s="94">
        <v>0.72345074709044987</v>
      </c>
      <c r="T102" s="277">
        <v>12618.92881815488</v>
      </c>
      <c r="U102" s="278">
        <f>VLOOKUP(D102,'[1]2027-28 Calculations'!$B$4:$AU$291,29,FALSE)</f>
        <v>44132604.704533599</v>
      </c>
      <c r="V102" s="277">
        <f>VLOOKUP(D102,'[1]2027-28 Calculations'!$B$4:$AU$291,42,FALSE)</f>
        <v>18240415.80440915</v>
      </c>
      <c r="W102" s="277">
        <f>VLOOKUP(D102,'[1]2027-28 Calculations'!$B$4:$AU$291,43,FALSE)</f>
        <v>20570542.953067988</v>
      </c>
      <c r="X102" s="284">
        <f>VLOOKUP(D102,'[1]2027-28 Calculations'!$B$4:$AU$291,46,FALSE)</f>
        <v>82944000</v>
      </c>
      <c r="Y102" s="280"/>
      <c r="Z102" s="285">
        <f t="shared" si="7"/>
        <v>0</v>
      </c>
      <c r="AA102" s="282">
        <v>17442.692358678552</v>
      </c>
      <c r="AB102" s="94">
        <v>0.72345074709044987</v>
      </c>
      <c r="AC102" s="277">
        <v>12618.92881815488</v>
      </c>
      <c r="AD102" s="278">
        <f>VLOOKUP(D102,'[1]2028-29 Calculations '!$B$4:$AU$291,29,FALSE)</f>
        <v>44507602.97095409</v>
      </c>
      <c r="AE102" s="277">
        <f>VLOOKUP(D102,'[1]2028-29 Calculations '!$B$4:$AU$291,42,FALSE)</f>
        <v>20259931.661285829</v>
      </c>
      <c r="AF102" s="277">
        <f>VLOOKUP(D102,'[1]2028-29 Calculations '!$B$4:$AU$291,43,FALSE)</f>
        <v>23838569.404199958</v>
      </c>
      <c r="AG102" s="284">
        <f>VLOOKUP(D102,'[1]2028-29 Calculations '!$B$4:$AU$291,46,FALSE)</f>
        <v>88606000</v>
      </c>
    </row>
    <row r="103" spans="4:33">
      <c r="D103" s="79" t="s">
        <v>213</v>
      </c>
      <c r="E103" s="80" t="s">
        <v>214</v>
      </c>
      <c r="F103" s="274" t="s">
        <v>60</v>
      </c>
      <c r="G103" s="275"/>
      <c r="H103" s="275"/>
      <c r="I103" s="276">
        <v>19862.674767888471</v>
      </c>
      <c r="J103" s="94">
        <v>0.73418347782190718</v>
      </c>
      <c r="K103" s="277">
        <v>14582.847639933801</v>
      </c>
      <c r="L103" s="278">
        <f>VLOOKUP(D103,'[1]2026-27 Calculations'!$B$5:$AU$292,29,FALSE)</f>
        <v>48526294.199624553</v>
      </c>
      <c r="M103" s="277">
        <f>VLOOKUP(D103,'[1]2026-27 Calculations'!$B$5:$AU$292,42,FALSE)</f>
        <v>19288343.201318748</v>
      </c>
      <c r="N103" s="277">
        <f>VLOOKUP(D103,'[1]2026-27 Calculations'!$B$5:$AU$292,43,FALSE)</f>
        <v>25825425.579525795</v>
      </c>
      <c r="O103" s="279">
        <f>VLOOKUP(D103,'[1]2026-27 Calculations'!$B$5:$AU$292,46,FALSE)</f>
        <v>93640000</v>
      </c>
      <c r="P103" s="280"/>
      <c r="Q103" s="281">
        <f t="shared" si="6"/>
        <v>0</v>
      </c>
      <c r="R103" s="282">
        <v>19862.674767888471</v>
      </c>
      <c r="S103" s="94">
        <v>0.73418347782190718</v>
      </c>
      <c r="T103" s="277">
        <v>14582.847639933801</v>
      </c>
      <c r="U103" s="278">
        <f>VLOOKUP(D103,'[1]2027-28 Calculations'!$B$4:$AU$291,29,FALSE)</f>
        <v>51001084.135899119</v>
      </c>
      <c r="V103" s="277">
        <f>VLOOKUP(D103,'[1]2027-28 Calculations'!$B$4:$AU$291,42,FALSE)</f>
        <v>18537333.584013116</v>
      </c>
      <c r="W103" s="277">
        <f>VLOOKUP(D103,'[1]2027-28 Calculations'!$B$4:$AU$291,43,FALSE)</f>
        <v>23805784.419024456</v>
      </c>
      <c r="X103" s="284">
        <f>VLOOKUP(D103,'[1]2027-28 Calculations'!$B$4:$AU$291,46,FALSE)</f>
        <v>93344000</v>
      </c>
      <c r="Y103" s="280"/>
      <c r="Z103" s="285">
        <f t="shared" si="7"/>
        <v>0</v>
      </c>
      <c r="AA103" s="282">
        <v>19862.674767888471</v>
      </c>
      <c r="AB103" s="94">
        <v>0.73418347782190718</v>
      </c>
      <c r="AC103" s="277">
        <v>14582.847639933801</v>
      </c>
      <c r="AD103" s="278">
        <f>VLOOKUP(D103,'[1]2028-29 Calculations '!$B$4:$AU$291,29,FALSE)</f>
        <v>51434444.420536101</v>
      </c>
      <c r="AE103" s="277">
        <f>VLOOKUP(D103,'[1]2028-29 Calculations '!$B$4:$AU$291,42,FALSE)</f>
        <v>20589723.152242023</v>
      </c>
      <c r="AF103" s="277">
        <f>VLOOKUP(D103,'[1]2028-29 Calculations '!$B$4:$AU$291,43,FALSE)</f>
        <v>27587791.211398121</v>
      </c>
      <c r="AG103" s="284">
        <f>VLOOKUP(D103,'[1]2028-29 Calculations '!$B$4:$AU$291,46,FALSE)</f>
        <v>99612000</v>
      </c>
    </row>
    <row r="104" spans="4:33" s="10" customFormat="1">
      <c r="D104" s="104" t="s">
        <v>215</v>
      </c>
      <c r="E104" s="105" t="s">
        <v>567</v>
      </c>
      <c r="F104" s="286" t="s">
        <v>74</v>
      </c>
      <c r="G104" s="287"/>
      <c r="H104" s="287"/>
      <c r="I104" s="258">
        <v>337013.88617216062</v>
      </c>
      <c r="J104" s="107">
        <v>0</v>
      </c>
      <c r="K104" s="261">
        <v>0</v>
      </c>
      <c r="L104" s="260">
        <f>VLOOKUP(D104,'[1]2026-27 Calculations'!$B$5:$AU$292,29,FALSE)</f>
        <v>398069540.32353663</v>
      </c>
      <c r="M104" s="261">
        <f>VLOOKUP(D104,'[1]2026-27 Calculations'!$B$5:$AU$292,42,FALSE)</f>
        <v>18762056.550358668</v>
      </c>
      <c r="N104" s="261">
        <f>VLOOKUP(D104,'[1]2026-27 Calculations'!$B$5:$AU$292,43,FALSE)</f>
        <v>20706814.760082141</v>
      </c>
      <c r="O104" s="262">
        <f>VLOOKUP(D104,'[1]2026-27 Calculations'!$B$5:$AU$292,46,FALSE)</f>
        <v>437538000</v>
      </c>
      <c r="P104" s="288"/>
      <c r="Q104" s="263">
        <f t="shared" si="6"/>
        <v>0</v>
      </c>
      <c r="R104" s="264">
        <v>337013.88617216062</v>
      </c>
      <c r="S104" s="107">
        <v>0</v>
      </c>
      <c r="T104" s="261">
        <v>0</v>
      </c>
      <c r="U104" s="260">
        <f>VLOOKUP(D104,'[1]2027-28 Calculations'!$B$4:$AU$291,29,FALSE)</f>
        <v>423349581.98050749</v>
      </c>
      <c r="V104" s="261">
        <f>VLOOKUP(D104,'[1]2027-28 Calculations'!$B$4:$AU$291,42,FALSE)</f>
        <v>17411400.887000348</v>
      </c>
      <c r="W104" s="261">
        <f>VLOOKUP(D104,'[1]2027-28 Calculations'!$B$4:$AU$291,43,FALSE)</f>
        <v>21390139.647164848</v>
      </c>
      <c r="X104" s="266">
        <f>VLOOKUP(D104,'[1]2027-28 Calculations'!$B$4:$AU$291,46,FALSE)</f>
        <v>462151000</v>
      </c>
      <c r="Y104" s="288"/>
      <c r="Z104" s="289">
        <f t="shared" si="7"/>
        <v>0</v>
      </c>
      <c r="AA104" s="264">
        <v>337013.88617216062</v>
      </c>
      <c r="AB104" s="107">
        <v>0</v>
      </c>
      <c r="AC104" s="261">
        <v>0</v>
      </c>
      <c r="AD104" s="260">
        <f>VLOOKUP(D104,'[1]2028-29 Calculations '!$B$4:$AU$291,29,FALSE)</f>
        <v>431032268.79081553</v>
      </c>
      <c r="AE104" s="261">
        <f>VLOOKUP(D104,'[1]2028-29 Calculations '!$B$4:$AU$291,42,FALSE)</f>
        <v>20040115.683664229</v>
      </c>
      <c r="AF104" s="261">
        <f>VLOOKUP(D104,'[1]2028-29 Calculations '!$B$4:$AU$291,43,FALSE)</f>
        <v>22074624.115874123</v>
      </c>
      <c r="AG104" s="266">
        <f>VLOOKUP(D104,'[1]2028-29 Calculations '!$B$4:$AU$291,46,FALSE)</f>
        <v>473147000</v>
      </c>
    </row>
    <row r="105" spans="4:33">
      <c r="D105" s="290" t="s">
        <v>216</v>
      </c>
      <c r="E105" s="80" t="s">
        <v>217</v>
      </c>
      <c r="F105" s="274" t="s">
        <v>60</v>
      </c>
      <c r="G105" s="275"/>
      <c r="H105" s="275"/>
      <c r="I105" s="276">
        <v>30797.31576646748</v>
      </c>
      <c r="J105" s="94">
        <v>0.74954062316920278</v>
      </c>
      <c r="K105" s="277">
        <v>23083.839251536749</v>
      </c>
      <c r="L105" s="278">
        <f>VLOOKUP(D105,'[1]2026-27 Calculations'!$B$5:$AU$292,29,FALSE)</f>
        <v>76814433.12274766</v>
      </c>
      <c r="M105" s="277">
        <f>VLOOKUP(D105,'[1]2026-27 Calculations'!$B$5:$AU$292,42,FALSE)</f>
        <v>34160285.164021894</v>
      </c>
      <c r="N105" s="277">
        <f>VLOOKUP(D105,'[1]2026-27 Calculations'!$B$5:$AU$292,43,FALSE)</f>
        <v>44573218.300686106</v>
      </c>
      <c r="O105" s="279">
        <f>VLOOKUP(D105,'[1]2026-27 Calculations'!$B$5:$AU$292,46,FALSE)</f>
        <v>155548000</v>
      </c>
      <c r="P105" s="280"/>
      <c r="Q105" s="281">
        <f t="shared" si="6"/>
        <v>0</v>
      </c>
      <c r="R105" s="282">
        <v>30797.31576646748</v>
      </c>
      <c r="S105" s="94">
        <v>0.74954062316920278</v>
      </c>
      <c r="T105" s="277">
        <v>23083.839251536749</v>
      </c>
      <c r="U105" s="278">
        <f>VLOOKUP(D105,'[1]2027-28 Calculations'!$B$4:$AU$291,29,FALSE)</f>
        <v>80731888.374343663</v>
      </c>
      <c r="V105" s="277">
        <f>VLOOKUP(D105,'[1]2027-28 Calculations'!$B$4:$AU$291,42,FALSE)</f>
        <v>32088221.783186115</v>
      </c>
      <c r="W105" s="277">
        <f>VLOOKUP(D105,'[1]2027-28 Calculations'!$B$4:$AU$291,43,FALSE)</f>
        <v>41087432.323650904</v>
      </c>
      <c r="X105" s="284">
        <f>VLOOKUP(D105,'[1]2027-28 Calculations'!$B$4:$AU$291,46,FALSE)</f>
        <v>153908000</v>
      </c>
      <c r="Y105" s="280"/>
      <c r="Z105" s="285">
        <f t="shared" si="7"/>
        <v>0</v>
      </c>
      <c r="AA105" s="282">
        <v>30797.31576646748</v>
      </c>
      <c r="AB105" s="94">
        <v>0.74954062316920278</v>
      </c>
      <c r="AC105" s="277">
        <v>23083.839251536749</v>
      </c>
      <c r="AD105" s="278">
        <f>VLOOKUP(D105,'[1]2028-29 Calculations '!$B$4:$AU$291,29,FALSE)</f>
        <v>81417873.676772937</v>
      </c>
      <c r="AE105" s="277">
        <f>VLOOKUP(D105,'[1]2028-29 Calculations '!$B$4:$AU$291,42,FALSE)</f>
        <v>36479654.1287864</v>
      </c>
      <c r="AF105" s="277">
        <f>VLOOKUP(D105,'[1]2028-29 Calculations '!$B$4:$AU$291,43,FALSE)</f>
        <v>47614961.322235726</v>
      </c>
      <c r="AG105" s="284">
        <f>VLOOKUP(D105,'[1]2028-29 Calculations '!$B$4:$AU$291,46,FALSE)</f>
        <v>165512000</v>
      </c>
    </row>
    <row r="106" spans="4:33">
      <c r="D106" s="79" t="s">
        <v>218</v>
      </c>
      <c r="E106" s="80" t="s">
        <v>568</v>
      </c>
      <c r="F106" s="274" t="s">
        <v>60</v>
      </c>
      <c r="G106" s="275"/>
      <c r="H106" s="275"/>
      <c r="I106" s="276">
        <v>51726.953424659492</v>
      </c>
      <c r="J106" s="94">
        <v>0.70557262824781675</v>
      </c>
      <c r="K106" s="277">
        <v>36497.122479089405</v>
      </c>
      <c r="L106" s="278">
        <f>VLOOKUP(D106,'[1]2026-27 Calculations'!$B$5:$AU$292,29,FALSE)</f>
        <v>121448851.86965193</v>
      </c>
      <c r="M106" s="277">
        <f>VLOOKUP(D106,'[1]2026-27 Calculations'!$B$5:$AU$292,42,FALSE)</f>
        <v>42799495.66822125</v>
      </c>
      <c r="N106" s="277">
        <f>VLOOKUP(D106,'[1]2026-27 Calculations'!$B$5:$AU$292,43,FALSE)</f>
        <v>64877955.701410532</v>
      </c>
      <c r="O106" s="279">
        <f>VLOOKUP(D106,'[1]2026-27 Calculations'!$B$5:$AU$292,46,FALSE)</f>
        <v>229126000</v>
      </c>
      <c r="P106" s="280"/>
      <c r="Q106" s="281">
        <f t="shared" si="6"/>
        <v>0</v>
      </c>
      <c r="R106" s="282">
        <v>51726.953424659492</v>
      </c>
      <c r="S106" s="94">
        <v>0.70557262824781675</v>
      </c>
      <c r="T106" s="277">
        <v>36497.122479089405</v>
      </c>
      <c r="U106" s="278">
        <f>VLOOKUP(D106,'[1]2027-28 Calculations'!$B$4:$AU$291,29,FALSE)</f>
        <v>127642615.50514999</v>
      </c>
      <c r="V106" s="277">
        <f>VLOOKUP(D106,'[1]2027-28 Calculations'!$B$4:$AU$291,42,FALSE)</f>
        <v>39718416.520101003</v>
      </c>
      <c r="W106" s="277">
        <f>VLOOKUP(D106,'[1]2027-28 Calculations'!$B$4:$AU$291,43,FALSE)</f>
        <v>59804266.234405927</v>
      </c>
      <c r="X106" s="284">
        <f>VLOOKUP(D106,'[1]2027-28 Calculations'!$B$4:$AU$291,46,FALSE)</f>
        <v>227165000</v>
      </c>
      <c r="Y106" s="280"/>
      <c r="Z106" s="285">
        <f t="shared" si="7"/>
        <v>0</v>
      </c>
      <c r="AA106" s="282">
        <v>51726.953424659492</v>
      </c>
      <c r="AB106" s="94">
        <v>0.70557262824781675</v>
      </c>
      <c r="AC106" s="277">
        <v>36497.122479089405</v>
      </c>
      <c r="AD106" s="278">
        <f>VLOOKUP(D106,'[1]2028-29 Calculations '!$B$4:$AU$291,29,FALSE)</f>
        <v>128727205.00210507</v>
      </c>
      <c r="AE106" s="277">
        <f>VLOOKUP(D106,'[1]2028-29 Calculations '!$B$4:$AU$291,42,FALSE)</f>
        <v>45714969.576575734</v>
      </c>
      <c r="AF106" s="277">
        <f>VLOOKUP(D106,'[1]2028-29 Calculations '!$B$4:$AU$291,43,FALSE)</f>
        <v>69305324.344076693</v>
      </c>
      <c r="AG106" s="284">
        <f>VLOOKUP(D106,'[1]2028-29 Calculations '!$B$4:$AU$291,46,FALSE)</f>
        <v>243747000</v>
      </c>
    </row>
    <row r="107" spans="4:33">
      <c r="D107" s="79" t="s">
        <v>219</v>
      </c>
      <c r="E107" s="80" t="s">
        <v>537</v>
      </c>
      <c r="F107" s="274" t="s">
        <v>60</v>
      </c>
      <c r="G107" s="275"/>
      <c r="H107" s="275"/>
      <c r="I107" s="276">
        <v>91314.551457527035</v>
      </c>
      <c r="J107" s="94">
        <v>0.67484969103215664</v>
      </c>
      <c r="K107" s="277">
        <v>61623.596837852092</v>
      </c>
      <c r="L107" s="278">
        <f>VLOOKUP(D107,'[1]2026-27 Calculations'!$B$5:$AU$292,29,FALSE)</f>
        <v>205060415.05938953</v>
      </c>
      <c r="M107" s="277">
        <f>VLOOKUP(D107,'[1]2026-27 Calculations'!$B$5:$AU$292,42,FALSE)</f>
        <v>42486735.764218338</v>
      </c>
      <c r="N107" s="277">
        <f>VLOOKUP(D107,'[1]2026-27 Calculations'!$B$5:$AU$292,43,FALSE)</f>
        <v>78660979.869159654</v>
      </c>
      <c r="O107" s="279">
        <f>VLOOKUP(D107,'[1]2026-27 Calculations'!$B$5:$AU$292,46,FALSE)</f>
        <v>326208000</v>
      </c>
      <c r="P107" s="280"/>
      <c r="Q107" s="281">
        <f t="shared" si="6"/>
        <v>0</v>
      </c>
      <c r="R107" s="282">
        <v>91314.551457527035</v>
      </c>
      <c r="S107" s="94">
        <v>0.67484969103215664</v>
      </c>
      <c r="T107" s="277">
        <v>61623.596837852092</v>
      </c>
      <c r="U107" s="278">
        <f>VLOOKUP(D107,'[1]2027-28 Calculations'!$B$4:$AU$291,29,FALSE)</f>
        <v>215518280.42676368</v>
      </c>
      <c r="V107" s="277">
        <f>VLOOKUP(D107,'[1]2027-28 Calculations'!$B$4:$AU$291,42,FALSE)</f>
        <v>39095380.845668592</v>
      </c>
      <c r="W107" s="277">
        <f>VLOOKUP(D107,'[1]2027-28 Calculations'!$B$4:$AU$291,43,FALSE)</f>
        <v>72509408.342103377</v>
      </c>
      <c r="X107" s="284">
        <f>VLOOKUP(D107,'[1]2027-28 Calculations'!$B$4:$AU$291,46,FALSE)</f>
        <v>327123000</v>
      </c>
      <c r="Y107" s="280"/>
      <c r="Z107" s="285">
        <f t="shared" si="7"/>
        <v>0</v>
      </c>
      <c r="AA107" s="282">
        <v>91314.551457527035</v>
      </c>
      <c r="AB107" s="94">
        <v>0.67484969103215664</v>
      </c>
      <c r="AC107" s="277">
        <v>61623.596837852092</v>
      </c>
      <c r="AD107" s="278">
        <f>VLOOKUP(D107,'[1]2028-29 Calculations '!$B$4:$AU$291,29,FALSE)</f>
        <v>217349556.46594247</v>
      </c>
      <c r="AE107" s="277">
        <f>VLOOKUP(D107,'[1]2028-29 Calculations '!$B$4:$AU$291,42,FALSE)</f>
        <v>45387445.040907741</v>
      </c>
      <c r="AF107" s="277">
        <f>VLOOKUP(D107,'[1]2028-29 Calculations '!$B$4:$AU$291,43,FALSE)</f>
        <v>84028922.676681563</v>
      </c>
      <c r="AG107" s="284">
        <f>VLOOKUP(D107,'[1]2028-29 Calculations '!$B$4:$AU$291,46,FALSE)</f>
        <v>346766000</v>
      </c>
    </row>
    <row r="108" spans="4:33" s="10" customFormat="1">
      <c r="D108" s="104" t="s">
        <v>220</v>
      </c>
      <c r="E108" s="105" t="s">
        <v>569</v>
      </c>
      <c r="F108" s="286" t="s">
        <v>74</v>
      </c>
      <c r="G108" s="287"/>
      <c r="H108" s="287"/>
      <c r="I108" s="258">
        <v>173838.82064865401</v>
      </c>
      <c r="J108" s="107">
        <v>0</v>
      </c>
      <c r="K108" s="261">
        <v>0</v>
      </c>
      <c r="L108" s="260">
        <f>VLOOKUP(D108,'[1]2026-27 Calculations'!$B$5:$AU$292,29,FALSE)</f>
        <v>539097697.37399495</v>
      </c>
      <c r="M108" s="261">
        <f>VLOOKUP(D108,'[1]2026-27 Calculations'!$B$5:$AU$292,42,FALSE)</f>
        <v>28323725.31601093</v>
      </c>
      <c r="N108" s="261">
        <f>VLOOKUP(D108,'[1]2026-27 Calculations'!$B$5:$AU$292,43,FALSE)</f>
        <v>21210904.000111517</v>
      </c>
      <c r="O108" s="262">
        <f>VLOOKUP(D108,'[1]2026-27 Calculations'!$B$5:$AU$292,46,FALSE)</f>
        <v>588632000</v>
      </c>
      <c r="P108" s="288"/>
      <c r="Q108" s="263">
        <f t="shared" si="6"/>
        <v>0</v>
      </c>
      <c r="R108" s="264">
        <v>173838.82064865401</v>
      </c>
      <c r="S108" s="107">
        <v>0</v>
      </c>
      <c r="T108" s="261">
        <v>0</v>
      </c>
      <c r="U108" s="260">
        <f>VLOOKUP(D108,'[1]2027-28 Calculations'!$B$4:$AU$291,29,FALSE)</f>
        <v>573333957.28907168</v>
      </c>
      <c r="V108" s="261">
        <f>VLOOKUP(D108,'[1]2027-28 Calculations'!$B$4:$AU$291,42,FALSE)</f>
        <v>26511868.418648273</v>
      </c>
      <c r="W108" s="261">
        <f>VLOOKUP(D108,'[1]2027-28 Calculations'!$B$4:$AU$291,43,FALSE)</f>
        <v>21910863.832115196</v>
      </c>
      <c r="X108" s="266">
        <f>VLOOKUP(D108,'[1]2027-28 Calculations'!$B$4:$AU$291,46,FALSE)</f>
        <v>621757000</v>
      </c>
      <c r="Y108" s="288"/>
      <c r="Z108" s="289">
        <f t="shared" si="7"/>
        <v>0</v>
      </c>
      <c r="AA108" s="264">
        <v>173838.82064865401</v>
      </c>
      <c r="AB108" s="107">
        <v>0</v>
      </c>
      <c r="AC108" s="261">
        <v>0</v>
      </c>
      <c r="AD108" s="260">
        <f>VLOOKUP(D108,'[1]2028-29 Calculations '!$B$4:$AU$291,29,FALSE)</f>
        <v>583738467.9324038</v>
      </c>
      <c r="AE108" s="261">
        <f>VLOOKUP(D108,'[1]2028-29 Calculations '!$B$4:$AU$291,42,FALSE)</f>
        <v>30248655.309683032</v>
      </c>
      <c r="AF108" s="261">
        <f>VLOOKUP(D108,'[1]2028-29 Calculations '!$B$4:$AU$291,43,FALSE)</f>
        <v>22612011.474742882</v>
      </c>
      <c r="AG108" s="266">
        <f>VLOOKUP(D108,'[1]2028-29 Calculations '!$B$4:$AU$291,46,FALSE)</f>
        <v>636599000</v>
      </c>
    </row>
    <row r="109" spans="4:33">
      <c r="D109" s="79" t="s">
        <v>221</v>
      </c>
      <c r="E109" s="80" t="s">
        <v>570</v>
      </c>
      <c r="F109" s="274" t="s">
        <v>60</v>
      </c>
      <c r="G109" s="275"/>
      <c r="H109" s="275"/>
      <c r="I109" s="276">
        <v>25583.33792222698</v>
      </c>
      <c r="J109" s="94">
        <v>0.58800318763415038</v>
      </c>
      <c r="K109" s="277">
        <v>15043.084248591105</v>
      </c>
      <c r="L109" s="278">
        <f>VLOOKUP(D109,'[1]2026-27 Calculations'!$B$5:$AU$292,29,FALSE)</f>
        <v>50057790.490649596</v>
      </c>
      <c r="M109" s="277">
        <f>VLOOKUP(D109,'[1]2026-27 Calculations'!$B$5:$AU$292,42,FALSE)</f>
        <v>7308122.1841355078</v>
      </c>
      <c r="N109" s="277">
        <f>VLOOKUP(D109,'[1]2026-27 Calculations'!$B$5:$AU$292,43,FALSE)</f>
        <v>13120059.62468145</v>
      </c>
      <c r="O109" s="279">
        <f>VLOOKUP(D109,'[1]2026-27 Calculations'!$B$5:$AU$292,46,FALSE)</f>
        <v>70486000</v>
      </c>
      <c r="P109" s="280"/>
      <c r="Q109" s="281">
        <f t="shared" si="6"/>
        <v>0</v>
      </c>
      <c r="R109" s="282">
        <v>25583.33792222698</v>
      </c>
      <c r="S109" s="94">
        <v>0.58800318763415038</v>
      </c>
      <c r="T109" s="277">
        <v>15043.084248591105</v>
      </c>
      <c r="U109" s="278">
        <f>VLOOKUP(D109,'[1]2027-28 Calculations'!$B$4:$AU$291,29,FALSE)</f>
        <v>52610685.126056537</v>
      </c>
      <c r="V109" s="277">
        <f>VLOOKUP(D109,'[1]2027-28 Calculations'!$B$4:$AU$291,42,FALSE)</f>
        <v>7041101.5658690454</v>
      </c>
      <c r="W109" s="277">
        <f>VLOOKUP(D109,'[1]2027-28 Calculations'!$B$4:$AU$291,43,FALSE)</f>
        <v>12094023.776224971</v>
      </c>
      <c r="X109" s="284">
        <f>VLOOKUP(D109,'[1]2027-28 Calculations'!$B$4:$AU$291,46,FALSE)</f>
        <v>71746000</v>
      </c>
      <c r="Y109" s="280"/>
      <c r="Z109" s="285">
        <f t="shared" si="7"/>
        <v>0</v>
      </c>
      <c r="AA109" s="282">
        <v>25583.33792222698</v>
      </c>
      <c r="AB109" s="94">
        <v>0.58800318763415038</v>
      </c>
      <c r="AC109" s="277">
        <v>15043.084248591105</v>
      </c>
      <c r="AD109" s="278">
        <f>VLOOKUP(D109,'[1]2028-29 Calculations '!$B$4:$AU$291,29,FALSE)</f>
        <v>53057722.318842903</v>
      </c>
      <c r="AE109" s="277">
        <f>VLOOKUP(D109,'[1]2028-29 Calculations '!$B$4:$AU$291,42,FALSE)</f>
        <v>7800854.9803528441</v>
      </c>
      <c r="AF109" s="277">
        <f>VLOOKUP(D109,'[1]2028-29 Calculations '!$B$4:$AU$291,43,FALSE)</f>
        <v>14015392.098465949</v>
      </c>
      <c r="AG109" s="284">
        <f>VLOOKUP(D109,'[1]2028-29 Calculations '!$B$4:$AU$291,46,FALSE)</f>
        <v>74874000</v>
      </c>
    </row>
    <row r="110" spans="4:33">
      <c r="D110" s="79" t="s">
        <v>222</v>
      </c>
      <c r="E110" s="80" t="s">
        <v>571</v>
      </c>
      <c r="F110" s="274" t="s">
        <v>60</v>
      </c>
      <c r="G110" s="275"/>
      <c r="H110" s="275"/>
      <c r="I110" s="276">
        <v>34145.01173707316</v>
      </c>
      <c r="J110" s="94">
        <v>0.73400781989465391</v>
      </c>
      <c r="K110" s="277">
        <v>25062.705625406441</v>
      </c>
      <c r="L110" s="278">
        <f>VLOOKUP(D110,'[1]2026-27 Calculations'!$B$5:$AU$292,29,FALSE)</f>
        <v>83399364.558030814</v>
      </c>
      <c r="M110" s="277">
        <f>VLOOKUP(D110,'[1]2026-27 Calculations'!$B$5:$AU$292,42,FALSE)</f>
        <v>40928061.489285588</v>
      </c>
      <c r="N110" s="277">
        <f>VLOOKUP(D110,'[1]2026-27 Calculations'!$B$5:$AU$292,43,FALSE)</f>
        <v>49418367.288137935</v>
      </c>
      <c r="O110" s="279">
        <f>VLOOKUP(D110,'[1]2026-27 Calculations'!$B$5:$AU$292,46,FALSE)</f>
        <v>173746000</v>
      </c>
      <c r="P110" s="280"/>
      <c r="Q110" s="281">
        <f t="shared" si="6"/>
        <v>0</v>
      </c>
      <c r="R110" s="282">
        <v>34145.01173707316</v>
      </c>
      <c r="S110" s="94">
        <v>0.73400781989465391</v>
      </c>
      <c r="T110" s="277">
        <v>25062.705625406441</v>
      </c>
      <c r="U110" s="278">
        <f>VLOOKUP(D110,'[1]2027-28 Calculations'!$B$4:$AU$291,29,FALSE)</f>
        <v>87652644.383002594</v>
      </c>
      <c r="V110" s="277">
        <f>VLOOKUP(D110,'[1]2027-28 Calculations'!$B$4:$AU$291,42,FALSE)</f>
        <v>38196754.64683909</v>
      </c>
      <c r="W110" s="277">
        <f>VLOOKUP(D110,'[1]2027-28 Calculations'!$B$4:$AU$291,43,FALSE)</f>
        <v>45553673.234885901</v>
      </c>
      <c r="X110" s="284">
        <f>VLOOKUP(D110,'[1]2027-28 Calculations'!$B$4:$AU$291,46,FALSE)</f>
        <v>171403000</v>
      </c>
      <c r="Y110" s="280"/>
      <c r="Z110" s="285">
        <f t="shared" si="7"/>
        <v>0</v>
      </c>
      <c r="AA110" s="282">
        <v>34145.01173707316</v>
      </c>
      <c r="AB110" s="94">
        <v>0.73400781989465391</v>
      </c>
      <c r="AC110" s="277">
        <v>25062.705625406441</v>
      </c>
      <c r="AD110" s="278">
        <f>VLOOKUP(D110,'[1]2028-29 Calculations '!$B$4:$AU$291,29,FALSE)</f>
        <v>88397435.901900217</v>
      </c>
      <c r="AE110" s="277">
        <f>VLOOKUP(D110,'[1]2028-29 Calculations '!$B$4:$AU$291,42,FALSE)</f>
        <v>43711828.112638563</v>
      </c>
      <c r="AF110" s="277">
        <f>VLOOKUP(D110,'[1]2028-29 Calculations '!$B$4:$AU$291,43,FALSE)</f>
        <v>52790750.516583346</v>
      </c>
      <c r="AG110" s="284">
        <f>VLOOKUP(D110,'[1]2028-29 Calculations '!$B$4:$AU$291,46,FALSE)</f>
        <v>184900000</v>
      </c>
    </row>
    <row r="111" spans="4:33">
      <c r="D111" s="79" t="s">
        <v>223</v>
      </c>
      <c r="E111" s="80" t="s">
        <v>572</v>
      </c>
      <c r="F111" s="274" t="s">
        <v>60</v>
      </c>
      <c r="G111" s="275"/>
      <c r="H111" s="275"/>
      <c r="I111" s="276">
        <v>41911.713895930916</v>
      </c>
      <c r="J111" s="94">
        <v>0.79494039987881804</v>
      </c>
      <c r="K111" s="277">
        <v>33317.314604037936</v>
      </c>
      <c r="L111" s="278">
        <f>VLOOKUP(D111,'[1]2026-27 Calculations'!$B$5:$AU$292,29,FALSE)</f>
        <v>110867633.69793612</v>
      </c>
      <c r="M111" s="277">
        <f>VLOOKUP(D111,'[1]2026-27 Calculations'!$B$5:$AU$292,42,FALSE)</f>
        <v>44311949.651917428</v>
      </c>
      <c r="N111" s="277">
        <f>VLOOKUP(D111,'[1]2026-27 Calculations'!$B$5:$AU$292,43,FALSE)</f>
        <v>60659181.69638937</v>
      </c>
      <c r="O111" s="279">
        <f>VLOOKUP(D111,'[1]2026-27 Calculations'!$B$5:$AU$292,46,FALSE)</f>
        <v>215839000</v>
      </c>
      <c r="P111" s="280"/>
      <c r="Q111" s="281">
        <f t="shared" si="6"/>
        <v>0</v>
      </c>
      <c r="R111" s="282">
        <v>41911.713895930916</v>
      </c>
      <c r="S111" s="94">
        <v>0.79494039987881804</v>
      </c>
      <c r="T111" s="277">
        <v>33317.314604037936</v>
      </c>
      <c r="U111" s="278">
        <f>VLOOKUP(D111,'[1]2027-28 Calculations'!$B$4:$AU$291,29,FALSE)</f>
        <v>116521766.34209648</v>
      </c>
      <c r="V111" s="277">
        <f>VLOOKUP(D111,'[1]2027-28 Calculations'!$B$4:$AU$291,42,FALSE)</f>
        <v>41251021.078665577</v>
      </c>
      <c r="W111" s="277">
        <f>VLOOKUP(D111,'[1]2027-28 Calculations'!$B$4:$AU$291,43,FALSE)</f>
        <v>55915415.529241204</v>
      </c>
      <c r="X111" s="284">
        <f>VLOOKUP(D111,'[1]2027-28 Calculations'!$B$4:$AU$291,46,FALSE)</f>
        <v>213688000</v>
      </c>
      <c r="Y111" s="280"/>
      <c r="Z111" s="285">
        <f t="shared" si="7"/>
        <v>0</v>
      </c>
      <c r="AA111" s="282">
        <v>41911.713895930916</v>
      </c>
      <c r="AB111" s="94">
        <v>0.79494039987881804</v>
      </c>
      <c r="AC111" s="277">
        <v>33317.314604037936</v>
      </c>
      <c r="AD111" s="278">
        <f>VLOOKUP(D111,'[1]2028-29 Calculations '!$B$4:$AU$291,29,FALSE)</f>
        <v>117511861.09564839</v>
      </c>
      <c r="AE111" s="277">
        <f>VLOOKUP(D111,'[1]2028-29 Calculations '!$B$4:$AU$291,42,FALSE)</f>
        <v>47327915.104564652</v>
      </c>
      <c r="AF111" s="277">
        <f>VLOOKUP(D111,'[1]2028-29 Calculations '!$B$4:$AU$291,43,FALSE)</f>
        <v>64798654.896938205</v>
      </c>
      <c r="AG111" s="284">
        <f>VLOOKUP(D111,'[1]2028-29 Calculations '!$B$4:$AU$291,46,FALSE)</f>
        <v>229638000</v>
      </c>
    </row>
    <row r="112" spans="4:33">
      <c r="D112" s="79" t="s">
        <v>224</v>
      </c>
      <c r="E112" s="80" t="s">
        <v>573</v>
      </c>
      <c r="F112" s="274" t="s">
        <v>60</v>
      </c>
      <c r="G112" s="275"/>
      <c r="H112" s="275"/>
      <c r="I112" s="276">
        <v>40851.448181905937</v>
      </c>
      <c r="J112" s="94">
        <v>0.75084502594329006</v>
      </c>
      <c r="K112" s="277">
        <v>30673.106669964131</v>
      </c>
      <c r="L112" s="278">
        <f>VLOOKUP(D112,'[1]2026-27 Calculations'!$B$5:$AU$292,29,FALSE)</f>
        <v>102068692.9627623</v>
      </c>
      <c r="M112" s="277">
        <f>VLOOKUP(D112,'[1]2026-27 Calculations'!$B$5:$AU$292,42,FALSE)</f>
        <v>27095084.630864322</v>
      </c>
      <c r="N112" s="277">
        <f>VLOOKUP(D112,'[1]2026-27 Calculations'!$B$5:$AU$292,43,FALSE)</f>
        <v>49339983.008954473</v>
      </c>
      <c r="O112" s="279">
        <f>VLOOKUP(D112,'[1]2026-27 Calculations'!$B$5:$AU$292,46,FALSE)</f>
        <v>178504000</v>
      </c>
      <c r="P112" s="280"/>
      <c r="Q112" s="281">
        <f t="shared" si="6"/>
        <v>0</v>
      </c>
      <c r="R112" s="282">
        <v>40851.448181905937</v>
      </c>
      <c r="S112" s="94">
        <v>0.75084502594329006</v>
      </c>
      <c r="T112" s="277">
        <v>30673.106669964131</v>
      </c>
      <c r="U112" s="278">
        <f>VLOOKUP(D112,'[1]2027-28 Calculations'!$B$4:$AU$291,29,FALSE)</f>
        <v>107274088.88922265</v>
      </c>
      <c r="V112" s="277">
        <f>VLOOKUP(D112,'[1]2027-28 Calculations'!$B$4:$AU$291,42,FALSE)</f>
        <v>25503467.486445006</v>
      </c>
      <c r="W112" s="277">
        <f>VLOOKUP(D112,'[1]2027-28 Calculations'!$B$4:$AU$291,43,FALSE)</f>
        <v>45481418.888240732</v>
      </c>
      <c r="X112" s="284">
        <f>VLOOKUP(D112,'[1]2027-28 Calculations'!$B$4:$AU$291,46,FALSE)</f>
        <v>178259000</v>
      </c>
      <c r="Y112" s="280"/>
      <c r="Z112" s="285">
        <f t="shared" si="7"/>
        <v>0</v>
      </c>
      <c r="AA112" s="282">
        <v>40851.448181905937</v>
      </c>
      <c r="AB112" s="94">
        <v>0.75084502594329006</v>
      </c>
      <c r="AC112" s="277">
        <v>30673.106669964131</v>
      </c>
      <c r="AD112" s="278">
        <f>VLOOKUP(D112,'[1]2028-29 Calculations '!$B$4:$AU$291,29,FALSE)</f>
        <v>108185605.38897647</v>
      </c>
      <c r="AE112" s="277">
        <f>VLOOKUP(D112,'[1]2028-29 Calculations '!$B$4:$AU$291,42,FALSE)</f>
        <v>28933730.306446265</v>
      </c>
      <c r="AF112" s="277">
        <f>VLOOKUP(D112,'[1]2028-29 Calculations '!$B$4:$AU$291,43,FALSE)</f>
        <v>52707017.177060619</v>
      </c>
      <c r="AG112" s="284">
        <f>VLOOKUP(D112,'[1]2028-29 Calculations '!$B$4:$AU$291,46,FALSE)</f>
        <v>189826000</v>
      </c>
    </row>
    <row r="113" spans="4:33" s="10" customFormat="1">
      <c r="D113" s="104" t="s">
        <v>225</v>
      </c>
      <c r="E113" s="105" t="s">
        <v>574</v>
      </c>
      <c r="F113" s="286" t="s">
        <v>74</v>
      </c>
      <c r="G113" s="287"/>
      <c r="H113" s="287"/>
      <c r="I113" s="258">
        <v>142491.51173713699</v>
      </c>
      <c r="J113" s="107">
        <v>0</v>
      </c>
      <c r="K113" s="261">
        <v>0</v>
      </c>
      <c r="L113" s="260">
        <f>VLOOKUP(D113,'[1]2026-27 Calculations'!$B$5:$AU$292,29,FALSE)</f>
        <v>463002616.38705754</v>
      </c>
      <c r="M113" s="261">
        <f>VLOOKUP(D113,'[1]2026-27 Calculations'!$B$5:$AU$292,42,FALSE)</f>
        <v>27633360.879293907</v>
      </c>
      <c r="N113" s="261">
        <f>VLOOKUP(D113,'[1]2026-27 Calculations'!$B$5:$AU$292,43,FALSE)</f>
        <v>18642570.708097324</v>
      </c>
      <c r="O113" s="262">
        <f>VLOOKUP(D113,'[1]2026-27 Calculations'!$B$5:$AU$292,46,FALSE)</f>
        <v>509279000</v>
      </c>
      <c r="P113" s="288"/>
      <c r="Q113" s="263">
        <f t="shared" si="6"/>
        <v>0</v>
      </c>
      <c r="R113" s="264">
        <v>142491.51173713699</v>
      </c>
      <c r="S113" s="107">
        <v>0</v>
      </c>
      <c r="T113" s="261">
        <v>0</v>
      </c>
      <c r="U113" s="260">
        <f>VLOOKUP(D113,'[1]2027-28 Calculations'!$B$4:$AU$291,29,FALSE)</f>
        <v>492406336.70195067</v>
      </c>
      <c r="V113" s="261">
        <f>VLOOKUP(D113,'[1]2027-28 Calculations'!$B$4:$AU$291,42,FALSE)</f>
        <v>25957201.711052831</v>
      </c>
      <c r="W113" s="261">
        <f>VLOOKUP(D113,'[1]2027-28 Calculations'!$B$4:$AU$291,43,FALSE)</f>
        <v>19257775.541464537</v>
      </c>
      <c r="X113" s="266">
        <f>VLOOKUP(D113,'[1]2027-28 Calculations'!$B$4:$AU$291,46,FALSE)</f>
        <v>537621000</v>
      </c>
      <c r="Y113" s="288"/>
      <c r="Z113" s="289">
        <f t="shared" si="7"/>
        <v>0</v>
      </c>
      <c r="AA113" s="264">
        <v>142491.51173713699</v>
      </c>
      <c r="AB113" s="107">
        <v>0</v>
      </c>
      <c r="AC113" s="261">
        <v>0</v>
      </c>
      <c r="AD113" s="260">
        <f>VLOOKUP(D113,'[1]2028-29 Calculations '!$B$4:$AU$291,29,FALSE)</f>
        <v>501342222.85682654</v>
      </c>
      <c r="AE113" s="261">
        <f>VLOOKUP(D113,'[1]2028-29 Calculations '!$B$4:$AU$291,42,FALSE)</f>
        <v>29509573.542854294</v>
      </c>
      <c r="AF113" s="261">
        <f>VLOOKUP(D113,'[1]2028-29 Calculations '!$B$4:$AU$291,43,FALSE)</f>
        <v>19874024.358791403</v>
      </c>
      <c r="AG113" s="266">
        <f>VLOOKUP(D113,'[1]2028-29 Calculations '!$B$4:$AU$291,46,FALSE)</f>
        <v>550726000</v>
      </c>
    </row>
    <row r="114" spans="4:33">
      <c r="D114" s="79" t="s">
        <v>226</v>
      </c>
      <c r="E114" s="80" t="s">
        <v>227</v>
      </c>
      <c r="F114" s="274" t="s">
        <v>60</v>
      </c>
      <c r="G114" s="275"/>
      <c r="H114" s="275"/>
      <c r="I114" s="276">
        <v>98815.229419983254</v>
      </c>
      <c r="J114" s="94">
        <v>0.63840195817177936</v>
      </c>
      <c r="K114" s="277">
        <v>63083.835958910931</v>
      </c>
      <c r="L114" s="278">
        <f>VLOOKUP(D114,'[1]2026-27 Calculations'!$B$5:$AU$292,29,FALSE)</f>
        <v>490505947.47875577</v>
      </c>
      <c r="M114" s="277">
        <f>VLOOKUP(D114,'[1]2026-27 Calculations'!$B$5:$AU$292,42,FALSE)</f>
        <v>29239023.639944416</v>
      </c>
      <c r="N114" s="277">
        <f>VLOOKUP(D114,'[1]2026-27 Calculations'!$B$5:$AU$292,43,FALSE)</f>
        <v>63064802.270414963</v>
      </c>
      <c r="O114" s="279">
        <f>VLOOKUP(D114,'[1]2026-27 Calculations'!$B$5:$AU$292,46,FALSE)</f>
        <v>582810000</v>
      </c>
      <c r="P114" s="280"/>
      <c r="Q114" s="281">
        <f t="shared" si="6"/>
        <v>0</v>
      </c>
      <c r="R114" s="282">
        <v>98815.229419983254</v>
      </c>
      <c r="S114" s="94">
        <v>0.63840195817177936</v>
      </c>
      <c r="T114" s="277">
        <v>63083.835958910931</v>
      </c>
      <c r="U114" s="278">
        <f>VLOOKUP(D114,'[1]2027-28 Calculations'!$B$4:$AU$291,29,FALSE)</f>
        <v>519030710.75578964</v>
      </c>
      <c r="V114" s="277">
        <f>VLOOKUP(D114,'[1]2027-28 Calculations'!$B$4:$AU$291,42,FALSE)</f>
        <v>26944486.62025474</v>
      </c>
      <c r="W114" s="277">
        <f>VLOOKUP(D114,'[1]2027-28 Calculations'!$B$4:$AU$291,43,FALSE)</f>
        <v>58132907.922653086</v>
      </c>
      <c r="X114" s="284">
        <f>VLOOKUP(D114,'[1]2027-28 Calculations'!$B$4:$AU$291,46,FALSE)</f>
        <v>604108000</v>
      </c>
      <c r="Y114" s="280"/>
      <c r="Z114" s="285">
        <f t="shared" si="7"/>
        <v>0</v>
      </c>
      <c r="AA114" s="282">
        <v>98815.229419983254</v>
      </c>
      <c r="AB114" s="94">
        <v>0.63840195817177936</v>
      </c>
      <c r="AC114" s="277">
        <v>63083.835958910931</v>
      </c>
      <c r="AD114" s="278">
        <f>VLOOKUP(D114,'[1]2028-29 Calculations '!$B$4:$AU$291,29,FALSE)</f>
        <v>526320659.42224914</v>
      </c>
      <c r="AE114" s="277">
        <f>VLOOKUP(D114,'[1]2028-29 Calculations '!$B$4:$AU$291,42,FALSE)</f>
        <v>31234494.35405805</v>
      </c>
      <c r="AF114" s="277">
        <f>VLOOKUP(D114,'[1]2028-29 Calculations '!$B$4:$AU$291,43,FALSE)</f>
        <v>67368438.613597497</v>
      </c>
      <c r="AG114" s="284">
        <f>VLOOKUP(D114,'[1]2028-29 Calculations '!$B$4:$AU$291,46,FALSE)</f>
        <v>624924000</v>
      </c>
    </row>
    <row r="115" spans="4:33">
      <c r="D115" s="79" t="s">
        <v>228</v>
      </c>
      <c r="E115" s="80" t="s">
        <v>575</v>
      </c>
      <c r="F115" s="274" t="s">
        <v>60</v>
      </c>
      <c r="G115" s="275"/>
      <c r="H115" s="275"/>
      <c r="I115" s="276">
        <v>6904.1075448067786</v>
      </c>
      <c r="J115" s="94">
        <v>0.62527285896735729</v>
      </c>
      <c r="K115" s="277">
        <v>4316.9510631594367</v>
      </c>
      <c r="L115" s="278">
        <f>VLOOKUP(D115,'[1]2026-27 Calculations'!$B$5:$AU$292,29,FALSE)</f>
        <v>14365207.84614107</v>
      </c>
      <c r="M115" s="277">
        <f>VLOOKUP(D115,'[1]2026-27 Calculations'!$B$5:$AU$292,42,FALSE)</f>
        <v>14364345.364656053</v>
      </c>
      <c r="N115" s="277">
        <f>VLOOKUP(D115,'[1]2026-27 Calculations'!$B$5:$AU$292,43,FALSE)</f>
        <v>7581234.5092290863</v>
      </c>
      <c r="O115" s="279">
        <f>VLOOKUP(D115,'[1]2026-27 Calculations'!$B$5:$AU$292,46,FALSE)</f>
        <v>36311000</v>
      </c>
      <c r="P115" s="280"/>
      <c r="Q115" s="281">
        <f t="shared" si="6"/>
        <v>0</v>
      </c>
      <c r="R115" s="282">
        <v>6904.1075448067786</v>
      </c>
      <c r="S115" s="94">
        <v>0.62527285896735729</v>
      </c>
      <c r="T115" s="277">
        <v>4316.9510631594367</v>
      </c>
      <c r="U115" s="278">
        <f>VLOOKUP(D115,'[1]2027-28 Calculations'!$B$4:$AU$291,29,FALSE)</f>
        <v>15097818.328694619</v>
      </c>
      <c r="V115" s="277">
        <f>VLOOKUP(D115,'[1]2027-28 Calculations'!$B$4:$AU$291,42,FALSE)</f>
        <v>13917647.703841301</v>
      </c>
      <c r="W115" s="277">
        <f>VLOOKUP(D115,'[1]2027-28 Calculations'!$B$4:$AU$291,43,FALSE)</f>
        <v>6988354.7049794719</v>
      </c>
      <c r="X115" s="284">
        <f>VLOOKUP(D115,'[1]2027-28 Calculations'!$B$4:$AU$291,46,FALSE)</f>
        <v>36004000</v>
      </c>
      <c r="Y115" s="280"/>
      <c r="Z115" s="285">
        <f t="shared" si="7"/>
        <v>0</v>
      </c>
      <c r="AA115" s="282">
        <v>6904.1075448067786</v>
      </c>
      <c r="AB115" s="94">
        <v>0.62527285896735729</v>
      </c>
      <c r="AC115" s="277">
        <v>4316.9510631594367</v>
      </c>
      <c r="AD115" s="278">
        <f>VLOOKUP(D115,'[1]2028-29 Calculations '!$B$4:$AU$291,29,FALSE)</f>
        <v>15226105.696682449</v>
      </c>
      <c r="AE115" s="277">
        <f>VLOOKUP(D115,'[1]2028-29 Calculations '!$B$4:$AU$291,42,FALSE)</f>
        <v>15331291.5757697</v>
      </c>
      <c r="AF115" s="277">
        <f>VLOOKUP(D115,'[1]2028-29 Calculations '!$B$4:$AU$291,43,FALSE)</f>
        <v>8098589.280599135</v>
      </c>
      <c r="AG115" s="284">
        <f>VLOOKUP(D115,'[1]2028-29 Calculations '!$B$4:$AU$291,46,FALSE)</f>
        <v>38656000</v>
      </c>
    </row>
    <row r="116" spans="4:33">
      <c r="D116" s="79" t="s">
        <v>229</v>
      </c>
      <c r="E116" s="80" t="s">
        <v>230</v>
      </c>
      <c r="F116" s="274" t="s">
        <v>60</v>
      </c>
      <c r="G116" s="275"/>
      <c r="H116" s="275"/>
      <c r="I116" s="276">
        <v>20710.444642592473</v>
      </c>
      <c r="J116" s="94">
        <v>0.72308451066746438</v>
      </c>
      <c r="K116" s="277">
        <v>14975.401730094587</v>
      </c>
      <c r="L116" s="278">
        <f>VLOOKUP(D116,'[1]2026-27 Calculations'!$B$5:$AU$292,29,FALSE)</f>
        <v>49832568.237367623</v>
      </c>
      <c r="M116" s="277">
        <f>VLOOKUP(D116,'[1]2026-27 Calculations'!$B$5:$AU$292,42,FALSE)</f>
        <v>30776397.001390055</v>
      </c>
      <c r="N116" s="277">
        <f>VLOOKUP(D116,'[1]2026-27 Calculations'!$B$5:$AU$292,43,FALSE)</f>
        <v>29974403.521350604</v>
      </c>
      <c r="O116" s="279">
        <f>VLOOKUP(D116,'[1]2026-27 Calculations'!$B$5:$AU$292,46,FALSE)</f>
        <v>110583000</v>
      </c>
      <c r="P116" s="280"/>
      <c r="Q116" s="281">
        <f t="shared" si="6"/>
        <v>0</v>
      </c>
      <c r="R116" s="282">
        <v>20710.444642592473</v>
      </c>
      <c r="S116" s="94">
        <v>0.72308451066746438</v>
      </c>
      <c r="T116" s="277">
        <v>14975.401730094587</v>
      </c>
      <c r="U116" s="278">
        <f>VLOOKUP(D116,'[1]2027-28 Calculations'!$B$4:$AU$291,29,FALSE)</f>
        <v>52373976.774875671</v>
      </c>
      <c r="V116" s="277">
        <f>VLOOKUP(D116,'[1]2027-28 Calculations'!$B$4:$AU$291,42,FALSE)</f>
        <v>29033955.351359628</v>
      </c>
      <c r="W116" s="277">
        <f>VLOOKUP(D116,'[1]2027-28 Calculations'!$B$4:$AU$291,43,FALSE)</f>
        <v>27630297.364153735</v>
      </c>
      <c r="X116" s="284">
        <f>VLOOKUP(D116,'[1]2027-28 Calculations'!$B$4:$AU$291,46,FALSE)</f>
        <v>109038000</v>
      </c>
      <c r="Y116" s="280"/>
      <c r="Z116" s="285">
        <f t="shared" si="7"/>
        <v>0</v>
      </c>
      <c r="AA116" s="282">
        <v>20710.444642592473</v>
      </c>
      <c r="AB116" s="94">
        <v>0.72308451066746438</v>
      </c>
      <c r="AC116" s="277">
        <v>14975.401730094587</v>
      </c>
      <c r="AD116" s="278">
        <f>VLOOKUP(D116,'[1]2028-29 Calculations '!$B$4:$AU$291,29,FALSE)</f>
        <v>52819002.637899518</v>
      </c>
      <c r="AE116" s="277">
        <f>VLOOKUP(D116,'[1]2028-29 Calculations '!$B$4:$AU$291,42,FALSE)</f>
        <v>32863567.136860318</v>
      </c>
      <c r="AF116" s="277">
        <f>VLOOKUP(D116,'[1]2028-29 Calculations '!$B$4:$AU$291,43,FALSE)</f>
        <v>32019901.607693117</v>
      </c>
      <c r="AG116" s="284">
        <f>VLOOKUP(D116,'[1]2028-29 Calculations '!$B$4:$AU$291,46,FALSE)</f>
        <v>117702000</v>
      </c>
    </row>
    <row r="117" spans="4:33" s="10" customFormat="1">
      <c r="D117" s="104" t="s">
        <v>231</v>
      </c>
      <c r="E117" s="105" t="s">
        <v>232</v>
      </c>
      <c r="F117" s="286" t="s">
        <v>74</v>
      </c>
      <c r="G117" s="287"/>
      <c r="H117" s="287"/>
      <c r="I117" s="258">
        <v>126429.78160738251</v>
      </c>
      <c r="J117" s="107">
        <v>0</v>
      </c>
      <c r="K117" s="261">
        <v>0</v>
      </c>
      <c r="L117" s="260">
        <f>VLOOKUP(D117,'[1]2026-27 Calculations'!$B$5:$AU$292,29,FALSE)</f>
        <v>85809173.273742363</v>
      </c>
      <c r="M117" s="261">
        <f>VLOOKUP(D117,'[1]2026-27 Calculations'!$B$5:$AU$292,42,FALSE)</f>
        <v>18842793.205617808</v>
      </c>
      <c r="N117" s="261">
        <f>VLOOKUP(D117,'[1]2026-27 Calculations'!$B$5:$AU$292,43,FALSE)</f>
        <v>11279186.190189252</v>
      </c>
      <c r="O117" s="262">
        <f>VLOOKUP(D117,'[1]2026-27 Calculations'!$B$5:$AU$292,46,FALSE)</f>
        <v>115931000</v>
      </c>
      <c r="P117" s="288"/>
      <c r="Q117" s="263">
        <f t="shared" si="6"/>
        <v>0</v>
      </c>
      <c r="R117" s="264">
        <v>126429.78160738251</v>
      </c>
      <c r="S117" s="107">
        <v>0</v>
      </c>
      <c r="T117" s="261">
        <v>0</v>
      </c>
      <c r="U117" s="260">
        <f>VLOOKUP(D117,'[1]2027-28 Calculations'!$B$4:$AU$291,29,FALSE)</f>
        <v>91258621.812676907</v>
      </c>
      <c r="V117" s="261">
        <f>VLOOKUP(D117,'[1]2027-28 Calculations'!$B$4:$AU$291,42,FALSE)</f>
        <v>17699844.263401628</v>
      </c>
      <c r="W117" s="261">
        <f>VLOOKUP(D117,'[1]2027-28 Calculations'!$B$4:$AU$291,43,FALSE)</f>
        <v>11651399.334465496</v>
      </c>
      <c r="X117" s="266">
        <f>VLOOKUP(D117,'[1]2027-28 Calculations'!$B$4:$AU$291,46,FALSE)</f>
        <v>120610000</v>
      </c>
      <c r="Y117" s="288"/>
      <c r="Z117" s="289">
        <f t="shared" si="7"/>
        <v>0</v>
      </c>
      <c r="AA117" s="264">
        <v>126429.78160738251</v>
      </c>
      <c r="AB117" s="107">
        <v>0</v>
      </c>
      <c r="AC117" s="261">
        <v>0</v>
      </c>
      <c r="AD117" s="260">
        <f>VLOOKUP(D117,'[1]2028-29 Calculations '!$B$4:$AU$291,29,FALSE)</f>
        <v>92914726.93234469</v>
      </c>
      <c r="AE117" s="261">
        <f>VLOOKUP(D117,'[1]2028-29 Calculations '!$B$4:$AU$291,42,FALSE)</f>
        <v>20122155.762480021</v>
      </c>
      <c r="AF117" s="261">
        <f>VLOOKUP(D117,'[1]2028-29 Calculations '!$B$4:$AU$291,43,FALSE)</f>
        <v>12024244.113168394</v>
      </c>
      <c r="AG117" s="266">
        <f>VLOOKUP(D117,'[1]2028-29 Calculations '!$B$4:$AU$291,46,FALSE)</f>
        <v>125061000</v>
      </c>
    </row>
    <row r="118" spans="4:33">
      <c r="D118" s="79" t="s">
        <v>233</v>
      </c>
      <c r="E118" s="80" t="s">
        <v>234</v>
      </c>
      <c r="F118" s="274" t="s">
        <v>60</v>
      </c>
      <c r="G118" s="275"/>
      <c r="H118" s="275"/>
      <c r="I118" s="276">
        <v>18444.401884873147</v>
      </c>
      <c r="J118" s="94">
        <v>0.72820699310303605</v>
      </c>
      <c r="K118" s="277">
        <v>13431.342436167444</v>
      </c>
      <c r="L118" s="278">
        <f>VLOOKUP(D118,'[1]2026-27 Calculations'!$B$5:$AU$292,29,FALSE)</f>
        <v>44694513.077716157</v>
      </c>
      <c r="M118" s="277">
        <f>VLOOKUP(D118,'[1]2026-27 Calculations'!$B$5:$AU$292,42,FALSE)</f>
        <v>25554663.269407533</v>
      </c>
      <c r="N118" s="277">
        <f>VLOOKUP(D118,'[1]2026-27 Calculations'!$B$5:$AU$292,43,FALSE)</f>
        <v>26543195.072987653</v>
      </c>
      <c r="O118" s="279">
        <f>VLOOKUP(D118,'[1]2026-27 Calculations'!$B$5:$AU$292,46,FALSE)</f>
        <v>96792000</v>
      </c>
      <c r="P118" s="280"/>
      <c r="Q118" s="281">
        <f t="shared" si="6"/>
        <v>0</v>
      </c>
      <c r="R118" s="282">
        <v>18444.401884873147</v>
      </c>
      <c r="S118" s="94">
        <v>0.72820699310303605</v>
      </c>
      <c r="T118" s="277">
        <v>13431.342436167444</v>
      </c>
      <c r="U118" s="278">
        <f>VLOOKUP(D118,'[1]2027-28 Calculations'!$B$4:$AU$291,29,FALSE)</f>
        <v>46973886.209247798</v>
      </c>
      <c r="V118" s="277">
        <f>VLOOKUP(D118,'[1]2027-28 Calculations'!$B$4:$AU$291,42,FALSE)</f>
        <v>24313739.132969335</v>
      </c>
      <c r="W118" s="277">
        <f>VLOOKUP(D118,'[1]2027-28 Calculations'!$B$4:$AU$291,43,FALSE)</f>
        <v>24467421.756666314</v>
      </c>
      <c r="X118" s="284">
        <f>VLOOKUP(D118,'[1]2027-28 Calculations'!$B$4:$AU$291,46,FALSE)</f>
        <v>95755000</v>
      </c>
      <c r="Y118" s="280"/>
      <c r="Z118" s="285">
        <f t="shared" si="7"/>
        <v>0</v>
      </c>
      <c r="AA118" s="282">
        <v>18444.401884873147</v>
      </c>
      <c r="AB118" s="94">
        <v>0.72820699310303605</v>
      </c>
      <c r="AC118" s="277">
        <v>13431.342436167444</v>
      </c>
      <c r="AD118" s="278">
        <f>VLOOKUP(D118,'[1]2028-29 Calculations '!$B$4:$AU$291,29,FALSE)</f>
        <v>47373027.071506754</v>
      </c>
      <c r="AE118" s="277">
        <f>VLOOKUP(D118,'[1]2028-29 Calculations '!$B$4:$AU$291,42,FALSE)</f>
        <v>27283663.627027735</v>
      </c>
      <c r="AF118" s="277">
        <f>VLOOKUP(D118,'[1]2028-29 Calculations '!$B$4:$AU$291,43,FALSE)</f>
        <v>28354542.367639869</v>
      </c>
      <c r="AG118" s="284">
        <f>VLOOKUP(D118,'[1]2028-29 Calculations '!$B$4:$AU$291,46,FALSE)</f>
        <v>103011000</v>
      </c>
    </row>
    <row r="119" spans="4:33">
      <c r="D119" s="79" t="s">
        <v>235</v>
      </c>
      <c r="E119" s="80" t="s">
        <v>236</v>
      </c>
      <c r="F119" s="274" t="s">
        <v>60</v>
      </c>
      <c r="G119" s="275"/>
      <c r="H119" s="275"/>
      <c r="I119" s="276">
        <v>38727.629679920457</v>
      </c>
      <c r="J119" s="94">
        <v>0.74221512262588329</v>
      </c>
      <c r="K119" s="277">
        <v>28744.232411891961</v>
      </c>
      <c r="L119" s="278">
        <f>VLOOKUP(D119,'[1]2026-27 Calculations'!$B$5:$AU$292,29,FALSE)</f>
        <v>95650116.698893592</v>
      </c>
      <c r="M119" s="277">
        <f>VLOOKUP(D119,'[1]2026-27 Calculations'!$B$5:$AU$292,42,FALSE)</f>
        <v>32522211.029249456</v>
      </c>
      <c r="N119" s="277">
        <f>VLOOKUP(D119,'[1]2026-27 Calculations'!$B$5:$AU$292,43,FALSE)</f>
        <v>53363046.981161043</v>
      </c>
      <c r="O119" s="279">
        <f>VLOOKUP(D119,'[1]2026-27 Calculations'!$B$5:$AU$292,46,FALSE)</f>
        <v>181535000</v>
      </c>
      <c r="P119" s="280"/>
      <c r="Q119" s="281">
        <f t="shared" si="6"/>
        <v>0</v>
      </c>
      <c r="R119" s="282">
        <v>38727.629679920457</v>
      </c>
      <c r="S119" s="94">
        <v>0.74221512262588329</v>
      </c>
      <c r="T119" s="277">
        <v>28744.232411891961</v>
      </c>
      <c r="U119" s="278">
        <f>VLOOKUP(D119,'[1]2027-28 Calculations'!$B$4:$AU$291,29,FALSE)</f>
        <v>100528171.99065211</v>
      </c>
      <c r="V119" s="277">
        <f>VLOOKUP(D119,'[1]2027-28 Calculations'!$B$4:$AU$291,42,FALSE)</f>
        <v>30549508.453320861</v>
      </c>
      <c r="W119" s="277">
        <f>VLOOKUP(D119,'[1]2027-28 Calculations'!$B$4:$AU$291,43,FALSE)</f>
        <v>49189864.789020821</v>
      </c>
      <c r="X119" s="284">
        <f>VLOOKUP(D119,'[1]2027-28 Calculations'!$B$4:$AU$291,46,FALSE)</f>
        <v>180268000</v>
      </c>
      <c r="Y119" s="280"/>
      <c r="Z119" s="285">
        <f t="shared" si="7"/>
        <v>0</v>
      </c>
      <c r="AA119" s="282">
        <v>38727.629679920457</v>
      </c>
      <c r="AB119" s="94">
        <v>0.74221512262588329</v>
      </c>
      <c r="AC119" s="277">
        <v>28744.232411891961</v>
      </c>
      <c r="AD119" s="278">
        <f>VLOOKUP(D119,'[1]2028-29 Calculations '!$B$4:$AU$291,29,FALSE)</f>
        <v>101382367.89581797</v>
      </c>
      <c r="AE119" s="277">
        <f>VLOOKUP(D119,'[1]2028-29 Calculations '!$B$4:$AU$291,42,FALSE)</f>
        <v>34730360.245937146</v>
      </c>
      <c r="AF119" s="277">
        <f>VLOOKUP(D119,'[1]2028-29 Calculations '!$B$4:$AU$291,43,FALSE)</f>
        <v>57004621.046300352</v>
      </c>
      <c r="AG119" s="284">
        <f>VLOOKUP(D119,'[1]2028-29 Calculations '!$B$4:$AU$291,46,FALSE)</f>
        <v>193117000</v>
      </c>
    </row>
    <row r="120" spans="4:33">
      <c r="D120" s="79" t="s">
        <v>237</v>
      </c>
      <c r="E120" s="80" t="s">
        <v>576</v>
      </c>
      <c r="F120" s="274" t="s">
        <v>60</v>
      </c>
      <c r="G120" s="275"/>
      <c r="H120" s="275"/>
      <c r="I120" s="276">
        <v>59032.068140328753</v>
      </c>
      <c r="J120" s="94">
        <v>0.67508773793911947</v>
      </c>
      <c r="K120" s="277">
        <v>39851.8253467225</v>
      </c>
      <c r="L120" s="278">
        <f>VLOOKUP(D120,'[1]2026-27 Calculations'!$B$5:$AU$292,29,FALSE)</f>
        <v>132612055.54060701</v>
      </c>
      <c r="M120" s="277">
        <f>VLOOKUP(D120,'[1]2026-27 Calculations'!$B$5:$AU$292,42,FALSE)</f>
        <v>29818672.554112457</v>
      </c>
      <c r="N120" s="277">
        <f>VLOOKUP(D120,'[1]2026-27 Calculations'!$B$5:$AU$292,43,FALSE)</f>
        <v>53414227.174258716</v>
      </c>
      <c r="O120" s="279">
        <f>VLOOKUP(D120,'[1]2026-27 Calculations'!$B$5:$AU$292,46,FALSE)</f>
        <v>215845000</v>
      </c>
      <c r="P120" s="280"/>
      <c r="Q120" s="281">
        <f t="shared" si="6"/>
        <v>0</v>
      </c>
      <c r="R120" s="282">
        <v>59032.068140328753</v>
      </c>
      <c r="S120" s="94">
        <v>0.67508773793911947</v>
      </c>
      <c r="T120" s="277">
        <v>39851.8253467225</v>
      </c>
      <c r="U120" s="278">
        <f>VLOOKUP(D120,'[1]2027-28 Calculations'!$B$4:$AU$291,29,FALSE)</f>
        <v>139375130.81543642</v>
      </c>
      <c r="V120" s="277">
        <f>VLOOKUP(D120,'[1]2027-28 Calculations'!$B$4:$AU$291,42,FALSE)</f>
        <v>27698954.903108373</v>
      </c>
      <c r="W120" s="277">
        <f>VLOOKUP(D120,'[1]2027-28 Calculations'!$B$4:$AU$291,43,FALSE)</f>
        <v>49237042.506950602</v>
      </c>
      <c r="X120" s="284">
        <f>VLOOKUP(D120,'[1]2027-28 Calculations'!$B$4:$AU$291,46,FALSE)</f>
        <v>216311000</v>
      </c>
      <c r="Y120" s="280"/>
      <c r="Z120" s="285">
        <f t="shared" si="7"/>
        <v>0</v>
      </c>
      <c r="AA120" s="282">
        <v>59032.068140328753</v>
      </c>
      <c r="AB120" s="94">
        <v>0.67508773793911947</v>
      </c>
      <c r="AC120" s="277">
        <v>39851.8253467225</v>
      </c>
      <c r="AD120" s="278">
        <f>VLOOKUP(D120,'[1]2028-29 Calculations '!$B$4:$AU$291,29,FALSE)</f>
        <v>140559412.43189284</v>
      </c>
      <c r="AE120" s="277">
        <f>VLOOKUP(D120,'[1]2028-29 Calculations '!$B$4:$AU$291,42,FALSE)</f>
        <v>31849372.748577457</v>
      </c>
      <c r="AF120" s="277">
        <f>VLOOKUP(D120,'[1]2028-29 Calculations '!$B$4:$AU$291,43,FALSE)</f>
        <v>57059293.852252372</v>
      </c>
      <c r="AG120" s="284">
        <f>VLOOKUP(D120,'[1]2028-29 Calculations '!$B$4:$AU$291,46,FALSE)</f>
        <v>229468000</v>
      </c>
    </row>
    <row r="121" spans="4:33">
      <c r="D121" s="79" t="s">
        <v>238</v>
      </c>
      <c r="E121" s="80" t="s">
        <v>239</v>
      </c>
      <c r="F121" s="274" t="s">
        <v>60</v>
      </c>
      <c r="G121" s="275"/>
      <c r="H121" s="275"/>
      <c r="I121" s="276">
        <v>38562.381303417358</v>
      </c>
      <c r="J121" s="94">
        <v>0.68930644094632398</v>
      </c>
      <c r="K121" s="277">
        <v>26581.297810673685</v>
      </c>
      <c r="L121" s="278">
        <f>VLOOKUP(D121,'[1]2026-27 Calculations'!$B$5:$AU$292,29,FALSE)</f>
        <v>88452674.650205895</v>
      </c>
      <c r="M121" s="277">
        <f>VLOOKUP(D121,'[1]2026-27 Calculations'!$B$5:$AU$292,42,FALSE)</f>
        <v>47695837.814549267</v>
      </c>
      <c r="N121" s="277">
        <f>VLOOKUP(D121,'[1]2026-27 Calculations'!$B$5:$AU$292,43,FALSE)</f>
        <v>55811664.012063801</v>
      </c>
      <c r="O121" s="279">
        <f>VLOOKUP(D121,'[1]2026-27 Calculations'!$B$5:$AU$292,46,FALSE)</f>
        <v>191960000</v>
      </c>
      <c r="P121" s="280"/>
      <c r="Q121" s="281">
        <f t="shared" si="6"/>
        <v>0</v>
      </c>
      <c r="R121" s="282">
        <v>38562.381303417358</v>
      </c>
      <c r="S121" s="94">
        <v>0.68930644094632398</v>
      </c>
      <c r="T121" s="277">
        <v>26581.297810673685</v>
      </c>
      <c r="U121" s="278">
        <f>VLOOKUP(D121,'[1]2027-28 Calculations'!$B$4:$AU$291,29,FALSE)</f>
        <v>92963667.971896455</v>
      </c>
      <c r="V121" s="277">
        <f>VLOOKUP(D121,'[1]2027-28 Calculations'!$B$4:$AU$291,42,FALSE)</f>
        <v>44305287.510492064</v>
      </c>
      <c r="W121" s="277">
        <f>VLOOKUP(D121,'[1]2027-28 Calculations'!$B$4:$AU$291,43,FALSE)</f>
        <v>51446991.161746927</v>
      </c>
      <c r="X121" s="284">
        <f>VLOOKUP(D121,'[1]2027-28 Calculations'!$B$4:$AU$291,46,FALSE)</f>
        <v>188716000</v>
      </c>
      <c r="Y121" s="280"/>
      <c r="Z121" s="285">
        <f t="shared" si="7"/>
        <v>0</v>
      </c>
      <c r="AA121" s="282">
        <v>38562.381303417358</v>
      </c>
      <c r="AB121" s="94">
        <v>0.68930644094632398</v>
      </c>
      <c r="AC121" s="277">
        <v>26581.297810673685</v>
      </c>
      <c r="AD121" s="278">
        <f>VLOOKUP(D121,'[1]2028-29 Calculations '!$B$4:$AU$291,29,FALSE)</f>
        <v>93753587.682345137</v>
      </c>
      <c r="AE121" s="277">
        <f>VLOOKUP(D121,'[1]2028-29 Calculations '!$B$4:$AU$291,42,FALSE)</f>
        <v>50944002.096490733</v>
      </c>
      <c r="AF121" s="277">
        <f>VLOOKUP(D121,'[1]2028-29 Calculations '!$B$4:$AU$291,43,FALSE)</f>
        <v>59620335.362302706</v>
      </c>
      <c r="AG121" s="284">
        <f>VLOOKUP(D121,'[1]2028-29 Calculations '!$B$4:$AU$291,46,FALSE)</f>
        <v>204318000</v>
      </c>
    </row>
    <row r="122" spans="4:33">
      <c r="D122" s="79" t="s">
        <v>240</v>
      </c>
      <c r="E122" s="80" t="s">
        <v>241</v>
      </c>
      <c r="F122" s="274" t="s">
        <v>60</v>
      </c>
      <c r="G122" s="275"/>
      <c r="H122" s="275"/>
      <c r="I122" s="276">
        <v>40657.683677983863</v>
      </c>
      <c r="J122" s="94">
        <v>0.65847590571669279</v>
      </c>
      <c r="K122" s="277">
        <v>26772.10508420322</v>
      </c>
      <c r="L122" s="278">
        <f>VLOOKUP(D122,'[1]2026-27 Calculations'!$B$5:$AU$292,29,FALSE)</f>
        <v>89087610.303333551</v>
      </c>
      <c r="M122" s="277">
        <f>VLOOKUP(D122,'[1]2026-27 Calculations'!$B$5:$AU$292,42,FALSE)</f>
        <v>49387781.895865202</v>
      </c>
      <c r="N122" s="277">
        <f>VLOOKUP(D122,'[1]2026-27 Calculations'!$B$5:$AU$292,43,FALSE)</f>
        <v>58844213.045093097</v>
      </c>
      <c r="O122" s="279">
        <f>VLOOKUP(D122,'[1]2026-27 Calculations'!$B$5:$AU$292,46,FALSE)</f>
        <v>197320000</v>
      </c>
      <c r="P122" s="280"/>
      <c r="Q122" s="281">
        <f t="shared" si="6"/>
        <v>0</v>
      </c>
      <c r="R122" s="282">
        <v>40657.683677983863</v>
      </c>
      <c r="S122" s="94">
        <v>0.65847590571669279</v>
      </c>
      <c r="T122" s="277">
        <v>26772.10508420322</v>
      </c>
      <c r="U122" s="278">
        <f>VLOOKUP(D122,'[1]2027-28 Calculations'!$B$4:$AU$291,29,FALSE)</f>
        <v>93630984.675142601</v>
      </c>
      <c r="V122" s="277">
        <f>VLOOKUP(D122,'[1]2027-28 Calculations'!$B$4:$AU$291,42,FALSE)</f>
        <v>45832420.726405308</v>
      </c>
      <c r="W122" s="277">
        <f>VLOOKUP(D122,'[1]2027-28 Calculations'!$B$4:$AU$291,43,FALSE)</f>
        <v>54242383.953943536</v>
      </c>
      <c r="X122" s="284">
        <f>VLOOKUP(D122,'[1]2027-28 Calculations'!$B$4:$AU$291,46,FALSE)</f>
        <v>193706000</v>
      </c>
      <c r="Y122" s="280"/>
      <c r="Z122" s="285">
        <f t="shared" si="7"/>
        <v>0</v>
      </c>
      <c r="AA122" s="282">
        <v>40657.683677983863</v>
      </c>
      <c r="AB122" s="94">
        <v>0.65847590571669279</v>
      </c>
      <c r="AC122" s="277">
        <v>26772.10508420322</v>
      </c>
      <c r="AD122" s="278">
        <f>VLOOKUP(D122,'[1]2028-29 Calculations '!$B$4:$AU$291,29,FALSE)</f>
        <v>94426574.628907904</v>
      </c>
      <c r="AE122" s="277">
        <f>VLOOKUP(D122,'[1]2028-29 Calculations '!$B$4:$AU$291,42,FALSE)</f>
        <v>52752045.592453778</v>
      </c>
      <c r="AF122" s="277">
        <f>VLOOKUP(D122,'[1]2028-29 Calculations '!$B$4:$AU$291,43,FALSE)</f>
        <v>62859830.072812542</v>
      </c>
      <c r="AG122" s="284">
        <f>VLOOKUP(D122,'[1]2028-29 Calculations '!$B$4:$AU$291,46,FALSE)</f>
        <v>210038000</v>
      </c>
    </row>
    <row r="123" spans="4:33" s="10" customFormat="1">
      <c r="D123" s="104" t="s">
        <v>242</v>
      </c>
      <c r="E123" s="105" t="s">
        <v>243</v>
      </c>
      <c r="F123" s="286" t="s">
        <v>74</v>
      </c>
      <c r="G123" s="287"/>
      <c r="H123" s="287"/>
      <c r="I123" s="258">
        <v>195424.16468652355</v>
      </c>
      <c r="J123" s="107">
        <v>0</v>
      </c>
      <c r="K123" s="261">
        <v>0</v>
      </c>
      <c r="L123" s="260">
        <f>VLOOKUP(D123,'[1]2026-27 Calculations'!$B$5:$AU$292,29,FALSE)</f>
        <v>602151272.8256259</v>
      </c>
      <c r="M123" s="261">
        <f>VLOOKUP(D123,'[1]2026-27 Calculations'!$B$5:$AU$292,42,FALSE)</f>
        <v>31438030.371203486</v>
      </c>
      <c r="N123" s="261">
        <f>VLOOKUP(D123,'[1]2026-27 Calculations'!$B$5:$AU$292,43,FALSE)</f>
        <v>24278228.904780503</v>
      </c>
      <c r="O123" s="262">
        <f>VLOOKUP(D123,'[1]2026-27 Calculations'!$B$5:$AU$292,46,FALSE)</f>
        <v>657868000</v>
      </c>
      <c r="P123" s="288"/>
      <c r="Q123" s="263">
        <f t="shared" ref="Q123:Q144" si="8">(R123-I123)/I123</f>
        <v>0</v>
      </c>
      <c r="R123" s="264">
        <v>195424.16468652355</v>
      </c>
      <c r="S123" s="107">
        <v>0</v>
      </c>
      <c r="T123" s="261">
        <v>0</v>
      </c>
      <c r="U123" s="260">
        <f>VLOOKUP(D123,'[1]2027-28 Calculations'!$B$4:$AU$291,29,FALSE)</f>
        <v>640391850.71173501</v>
      </c>
      <c r="V123" s="261">
        <f>VLOOKUP(D123,'[1]2027-28 Calculations'!$B$4:$AU$291,42,FALSE)</f>
        <v>29340034.415827304</v>
      </c>
      <c r="W123" s="261">
        <f>VLOOKUP(D123,'[1]2027-28 Calculations'!$B$4:$AU$291,43,FALSE)</f>
        <v>25079410.458638262</v>
      </c>
      <c r="X123" s="266">
        <f>VLOOKUP(D123,'[1]2027-28 Calculations'!$B$4:$AU$291,46,FALSE)</f>
        <v>694811000</v>
      </c>
      <c r="Y123" s="288"/>
      <c r="Z123" s="289">
        <f t="shared" si="7"/>
        <v>0</v>
      </c>
      <c r="AA123" s="264">
        <v>195424.16468652355</v>
      </c>
      <c r="AB123" s="107">
        <v>0</v>
      </c>
      <c r="AC123" s="261">
        <v>0</v>
      </c>
      <c r="AD123" s="260">
        <f>VLOOKUP(D123,'[1]2028-29 Calculations '!$B$4:$AU$291,29,FALSE)</f>
        <v>652013286.59901142</v>
      </c>
      <c r="AE123" s="261">
        <f>VLOOKUP(D123,'[1]2028-29 Calculations '!$B$4:$AU$291,42,FALSE)</f>
        <v>33576322.204893775</v>
      </c>
      <c r="AF123" s="261">
        <f>VLOOKUP(D123,'[1]2028-29 Calculations '!$B$4:$AU$291,43,FALSE)</f>
        <v>25881951.593314685</v>
      </c>
      <c r="AG123" s="266">
        <f>VLOOKUP(D123,'[1]2028-29 Calculations '!$B$4:$AU$291,46,FALSE)</f>
        <v>711472000</v>
      </c>
    </row>
    <row r="124" spans="4:33">
      <c r="D124" s="79" t="s">
        <v>244</v>
      </c>
      <c r="E124" s="80" t="s">
        <v>577</v>
      </c>
      <c r="F124" s="274" t="s">
        <v>60</v>
      </c>
      <c r="G124" s="275"/>
      <c r="H124" s="275"/>
      <c r="I124" s="276">
        <v>45848.619980285584</v>
      </c>
      <c r="J124" s="94">
        <v>0.77573116220156901</v>
      </c>
      <c r="K124" s="277">
        <v>35566.203262645016</v>
      </c>
      <c r="L124" s="278">
        <f>VLOOKUP(D124,'[1]2026-27 Calculations'!$B$5:$AU$292,29,FALSE)</f>
        <v>118351098.88692451</v>
      </c>
      <c r="M124" s="277">
        <f>VLOOKUP(D124,'[1]2026-27 Calculations'!$B$5:$AU$292,42,FALSE)</f>
        <v>42620005.570601508</v>
      </c>
      <c r="N124" s="277">
        <f>VLOOKUP(D124,'[1]2026-27 Calculations'!$B$5:$AU$292,43,FALSE)</f>
        <v>66357099.516821809</v>
      </c>
      <c r="O124" s="279">
        <f>VLOOKUP(D124,'[1]2026-27 Calculations'!$B$5:$AU$292,46,FALSE)</f>
        <v>227328000</v>
      </c>
      <c r="P124" s="280"/>
      <c r="Q124" s="281">
        <f t="shared" si="8"/>
        <v>0</v>
      </c>
      <c r="R124" s="282">
        <v>45848.619980285584</v>
      </c>
      <c r="S124" s="94">
        <v>0.77573116220156901</v>
      </c>
      <c r="T124" s="277">
        <v>35566.203262645016</v>
      </c>
      <c r="U124" s="278">
        <f>VLOOKUP(D124,'[1]2027-28 Calculations'!$B$4:$AU$291,29,FALSE)</f>
        <v>124386880.38030429</v>
      </c>
      <c r="V124" s="277">
        <f>VLOOKUP(D124,'[1]2027-28 Calculations'!$B$4:$AU$291,42,FALSE)</f>
        <v>39723887.862752333</v>
      </c>
      <c r="W124" s="277">
        <f>VLOOKUP(D124,'[1]2027-28 Calculations'!$B$4:$AU$291,43,FALSE)</f>
        <v>61167735.683766343</v>
      </c>
      <c r="X124" s="284">
        <f>VLOOKUP(D124,'[1]2027-28 Calculations'!$B$4:$AU$291,46,FALSE)</f>
        <v>225279000</v>
      </c>
      <c r="Y124" s="280"/>
      <c r="Z124" s="285">
        <f t="shared" si="7"/>
        <v>0</v>
      </c>
      <c r="AA124" s="282">
        <v>45848.619980285584</v>
      </c>
      <c r="AB124" s="94">
        <v>0.77573116220156901</v>
      </c>
      <c r="AC124" s="277">
        <v>35566.203262645016</v>
      </c>
      <c r="AD124" s="278">
        <f>VLOOKUP(D124,'[1]2028-29 Calculations '!$B$4:$AU$291,29,FALSE)</f>
        <v>125443805.63591415</v>
      </c>
      <c r="AE124" s="277">
        <f>VLOOKUP(D124,'[1]2028-29 Calculations '!$B$4:$AU$291,42,FALSE)</f>
        <v>45519871.608601607</v>
      </c>
      <c r="AF124" s="277">
        <f>VLOOKUP(D124,'[1]2028-29 Calculations '!$B$4:$AU$291,43,FALSE)</f>
        <v>70885407.143701419</v>
      </c>
      <c r="AG124" s="284">
        <f>VLOOKUP(D124,'[1]2028-29 Calculations '!$B$4:$AU$291,46,FALSE)</f>
        <v>241849000</v>
      </c>
    </row>
    <row r="125" spans="4:33">
      <c r="D125" s="79" t="s">
        <v>245</v>
      </c>
      <c r="E125" s="80" t="s">
        <v>246</v>
      </c>
      <c r="F125" s="274" t="s">
        <v>60</v>
      </c>
      <c r="G125" s="275"/>
      <c r="H125" s="275"/>
      <c r="I125" s="276">
        <v>49491.737157730393</v>
      </c>
      <c r="J125" s="94">
        <v>0.739798709490469</v>
      </c>
      <c r="K125" s="277">
        <v>36613.923279730436</v>
      </c>
      <c r="L125" s="278">
        <f>VLOOKUP(D125,'[1]2026-27 Calculations'!$B$5:$AU$292,29,FALSE)</f>
        <v>121837521.50089304</v>
      </c>
      <c r="M125" s="277">
        <f>VLOOKUP(D125,'[1]2026-27 Calculations'!$B$5:$AU$292,42,FALSE)</f>
        <v>47695837.814549267</v>
      </c>
      <c r="N125" s="277">
        <f>VLOOKUP(D125,'[1]2026-27 Calculations'!$B$5:$AU$292,43,FALSE)</f>
        <v>71629814.141582519</v>
      </c>
      <c r="O125" s="279">
        <f>VLOOKUP(D125,'[1]2026-27 Calculations'!$B$5:$AU$292,46,FALSE)</f>
        <v>241163000</v>
      </c>
      <c r="P125" s="280"/>
      <c r="Q125" s="281">
        <f t="shared" si="8"/>
        <v>0</v>
      </c>
      <c r="R125" s="282">
        <v>49491.737157730393</v>
      </c>
      <c r="S125" s="94">
        <v>0.739798709490469</v>
      </c>
      <c r="T125" s="277">
        <v>36613.923279730436</v>
      </c>
      <c r="U125" s="278">
        <f>VLOOKUP(D125,'[1]2027-28 Calculations'!$B$4:$AU$291,29,FALSE)</f>
        <v>128051106.8785578</v>
      </c>
      <c r="V125" s="277">
        <f>VLOOKUP(D125,'[1]2027-28 Calculations'!$B$4:$AU$291,42,FALSE)</f>
        <v>44305287.510492064</v>
      </c>
      <c r="W125" s="277">
        <f>VLOOKUP(D125,'[1]2027-28 Calculations'!$B$4:$AU$291,43,FALSE)</f>
        <v>66028105.061748758</v>
      </c>
      <c r="X125" s="284">
        <f>VLOOKUP(D125,'[1]2027-28 Calculations'!$B$4:$AU$291,46,FALSE)</f>
        <v>238384000</v>
      </c>
      <c r="Y125" s="280"/>
      <c r="Z125" s="285">
        <f t="shared" si="7"/>
        <v>0</v>
      </c>
      <c r="AA125" s="282">
        <v>49491.737157730393</v>
      </c>
      <c r="AB125" s="94">
        <v>0.739798709490469</v>
      </c>
      <c r="AC125" s="277">
        <v>36613.923279730436</v>
      </c>
      <c r="AD125" s="278">
        <f>VLOOKUP(D125,'[1]2028-29 Calculations '!$B$4:$AU$291,29,FALSE)</f>
        <v>129139167.35933317</v>
      </c>
      <c r="AE125" s="277">
        <f>VLOOKUP(D125,'[1]2028-29 Calculations '!$B$4:$AU$291,42,FALSE)</f>
        <v>50944002.096490733</v>
      </c>
      <c r="AF125" s="277">
        <f>VLOOKUP(D125,'[1]2028-29 Calculations '!$B$4:$AU$291,43,FALSE)</f>
        <v>76517939.693349138</v>
      </c>
      <c r="AG125" s="284">
        <f>VLOOKUP(D125,'[1]2028-29 Calculations '!$B$4:$AU$291,46,FALSE)</f>
        <v>256601000</v>
      </c>
    </row>
    <row r="126" spans="4:33">
      <c r="D126" s="79" t="s">
        <v>247</v>
      </c>
      <c r="E126" s="80" t="s">
        <v>248</v>
      </c>
      <c r="F126" s="274" t="s">
        <v>60</v>
      </c>
      <c r="G126" s="275"/>
      <c r="H126" s="275"/>
      <c r="I126" s="276">
        <v>50216.954354472364</v>
      </c>
      <c r="J126" s="94">
        <v>0.68009198897806944</v>
      </c>
      <c r="K126" s="277">
        <v>34152.148367354035</v>
      </c>
      <c r="L126" s="278">
        <f>VLOOKUP(D126,'[1]2026-27 Calculations'!$B$5:$AU$292,29,FALSE)</f>
        <v>113645650.02278066</v>
      </c>
      <c r="M126" s="277">
        <f>VLOOKUP(D126,'[1]2026-27 Calculations'!$B$5:$AU$292,42,FALSE)</f>
        <v>44888885.30363027</v>
      </c>
      <c r="N126" s="277">
        <f>VLOOKUP(D126,'[1]2026-27 Calculations'!$B$5:$AU$292,43,FALSE)</f>
        <v>68402162.965766534</v>
      </c>
      <c r="O126" s="279">
        <f>VLOOKUP(D126,'[1]2026-27 Calculations'!$B$5:$AU$292,46,FALSE)</f>
        <v>226937000</v>
      </c>
      <c r="P126" s="280"/>
      <c r="Q126" s="281">
        <f t="shared" si="8"/>
        <v>0</v>
      </c>
      <c r="R126" s="282">
        <v>50216.954354472364</v>
      </c>
      <c r="S126" s="94">
        <v>0.68009198897806944</v>
      </c>
      <c r="T126" s="277">
        <v>34152.148367354035</v>
      </c>
      <c r="U126" s="278">
        <f>VLOOKUP(D126,'[1]2027-28 Calculations'!$B$4:$AU$291,29,FALSE)</f>
        <v>119441458.57599044</v>
      </c>
      <c r="V126" s="277">
        <f>VLOOKUP(D126,'[1]2027-28 Calculations'!$B$4:$AU$291,42,FALSE)</f>
        <v>41697872.613869198</v>
      </c>
      <c r="W126" s="277">
        <f>VLOOKUP(D126,'[1]2027-28 Calculations'!$B$4:$AU$291,43,FALSE)</f>
        <v>63052867.816008963</v>
      </c>
      <c r="X126" s="284">
        <f>VLOOKUP(D126,'[1]2027-28 Calculations'!$B$4:$AU$291,46,FALSE)</f>
        <v>224192000</v>
      </c>
      <c r="Y126" s="280"/>
      <c r="Z126" s="285">
        <f t="shared" si="7"/>
        <v>0</v>
      </c>
      <c r="AA126" s="282">
        <v>50216.954354472364</v>
      </c>
      <c r="AB126" s="94">
        <v>0.68009198897806944</v>
      </c>
      <c r="AC126" s="277">
        <v>34152.148367354035</v>
      </c>
      <c r="AD126" s="278">
        <f>VLOOKUP(D126,'[1]2028-29 Calculations '!$B$4:$AU$291,29,FALSE)</f>
        <v>120456362.18760823</v>
      </c>
      <c r="AE126" s="277">
        <f>VLOOKUP(D126,'[1]2028-29 Calculations '!$B$4:$AU$291,42,FALSE)</f>
        <v>47945891.545272216</v>
      </c>
      <c r="AF126" s="277">
        <f>VLOOKUP(D126,'[1]2028-29 Calculations '!$B$4:$AU$291,43,FALSE)</f>
        <v>73070028.778292298</v>
      </c>
      <c r="AG126" s="284">
        <f>VLOOKUP(D126,'[1]2028-29 Calculations '!$B$4:$AU$291,46,FALSE)</f>
        <v>241472000</v>
      </c>
    </row>
    <row r="127" spans="4:33">
      <c r="D127" s="79" t="s">
        <v>249</v>
      </c>
      <c r="E127" s="80" t="s">
        <v>540</v>
      </c>
      <c r="F127" s="274" t="s">
        <v>60</v>
      </c>
      <c r="G127" s="275"/>
      <c r="H127" s="275"/>
      <c r="I127" s="276">
        <v>29213.426756870962</v>
      </c>
      <c r="J127" s="94">
        <v>0.70806253400666719</v>
      </c>
      <c r="K127" s="277">
        <v>20684.932976488228</v>
      </c>
      <c r="L127" s="278">
        <f>VLOOKUP(D127,'[1]2026-27 Calculations'!$B$5:$AU$292,29,FALSE)</f>
        <v>68831765.09146741</v>
      </c>
      <c r="M127" s="277">
        <f>VLOOKUP(D127,'[1]2026-27 Calculations'!$B$5:$AU$292,42,FALSE)</f>
        <v>32468341.082705978</v>
      </c>
      <c r="N127" s="277">
        <f>VLOOKUP(D127,'[1]2026-27 Calculations'!$B$5:$AU$292,43,FALSE)</f>
        <v>42280842.201283559</v>
      </c>
      <c r="O127" s="279">
        <f>VLOOKUP(D127,'[1]2026-27 Calculations'!$B$5:$AU$292,46,FALSE)</f>
        <v>143581000</v>
      </c>
      <c r="P127" s="280"/>
      <c r="Q127" s="281">
        <f t="shared" si="8"/>
        <v>0</v>
      </c>
      <c r="R127" s="282">
        <v>29213.426756870962</v>
      </c>
      <c r="S127" s="94">
        <v>0.70806253400666719</v>
      </c>
      <c r="T127" s="277">
        <v>20684.932976488228</v>
      </c>
      <c r="U127" s="278">
        <f>VLOOKUP(D127,'[1]2027-28 Calculations'!$B$4:$AU$291,29,FALSE)</f>
        <v>72342112.674236208</v>
      </c>
      <c r="V127" s="277">
        <f>VLOOKUP(D127,'[1]2027-28 Calculations'!$B$4:$AU$291,42,FALSE)</f>
        <v>30561088.567272872</v>
      </c>
      <c r="W127" s="277">
        <f>VLOOKUP(D127,'[1]2027-28 Calculations'!$B$4:$AU$291,43,FALSE)</f>
        <v>38974328.279667012</v>
      </c>
      <c r="X127" s="284">
        <f>VLOOKUP(D127,'[1]2027-28 Calculations'!$B$4:$AU$291,46,FALSE)</f>
        <v>141878000</v>
      </c>
      <c r="Y127" s="280"/>
      <c r="Z127" s="285">
        <f t="shared" si="7"/>
        <v>0</v>
      </c>
      <c r="AA127" s="282">
        <v>29213.426756870962</v>
      </c>
      <c r="AB127" s="94">
        <v>0.70806253400666719</v>
      </c>
      <c r="AC127" s="277">
        <v>20684.932976488228</v>
      </c>
      <c r="AD127" s="278">
        <f>VLOOKUP(D127,'[1]2028-29 Calculations '!$B$4:$AU$291,29,FALSE)</f>
        <v>72956809.38256909</v>
      </c>
      <c r="AE127" s="277">
        <f>VLOOKUP(D127,'[1]2028-29 Calculations '!$B$4:$AU$291,42,FALSE)</f>
        <v>34671610.632823363</v>
      </c>
      <c r="AF127" s="277">
        <f>VLOOKUP(D127,'[1]2028-29 Calculations '!$B$4:$AU$291,43,FALSE)</f>
        <v>45166150.052366316</v>
      </c>
      <c r="AG127" s="284">
        <f>VLOOKUP(D127,'[1]2028-29 Calculations '!$B$4:$AU$291,46,FALSE)</f>
        <v>152795000</v>
      </c>
    </row>
    <row r="128" spans="4:33" s="10" customFormat="1">
      <c r="D128" s="104" t="s">
        <v>250</v>
      </c>
      <c r="E128" s="105" t="s">
        <v>578</v>
      </c>
      <c r="F128" s="286" t="s">
        <v>74</v>
      </c>
      <c r="G128" s="287"/>
      <c r="H128" s="287"/>
      <c r="I128" s="258">
        <v>174770.7382493593</v>
      </c>
      <c r="J128" s="107">
        <v>0</v>
      </c>
      <c r="K128" s="261">
        <v>0</v>
      </c>
      <c r="L128" s="260">
        <f>VLOOKUP(D128,'[1]2026-27 Calculations'!$B$5:$AU$292,29,FALSE)</f>
        <v>564951393.80130768</v>
      </c>
      <c r="M128" s="261">
        <f>VLOOKUP(D128,'[1]2026-27 Calculations'!$B$5:$AU$292,42,FALSE)</f>
        <v>32471441.539470576</v>
      </c>
      <c r="N128" s="261">
        <f>VLOOKUP(D128,'[1]2026-27 Calculations'!$B$5:$AU$292,43,FALSE)</f>
        <v>23393157.675436329</v>
      </c>
      <c r="O128" s="262">
        <f>VLOOKUP(D128,'[1]2026-27 Calculations'!$B$5:$AU$292,46,FALSE)</f>
        <v>620816000</v>
      </c>
      <c r="P128" s="288"/>
      <c r="Q128" s="263">
        <f t="shared" si="8"/>
        <v>0</v>
      </c>
      <c r="R128" s="264">
        <v>174770.7382493593</v>
      </c>
      <c r="S128" s="107">
        <v>0</v>
      </c>
      <c r="T128" s="261">
        <v>0</v>
      </c>
      <c r="U128" s="260">
        <f>VLOOKUP(D128,'[1]2027-28 Calculations'!$B$4:$AU$291,29,FALSE)</f>
        <v>600829533.98217392</v>
      </c>
      <c r="V128" s="261">
        <f>VLOOKUP(D128,'[1]2027-28 Calculations'!$B$4:$AU$291,42,FALSE)</f>
        <v>30347433.620610151</v>
      </c>
      <c r="W128" s="261">
        <f>VLOOKUP(D128,'[1]2027-28 Calculations'!$B$4:$AU$291,43,FALSE)</f>
        <v>24165131.878725726</v>
      </c>
      <c r="X128" s="266">
        <f>VLOOKUP(D128,'[1]2027-28 Calculations'!$B$4:$AU$291,46,FALSE)</f>
        <v>655342000</v>
      </c>
      <c r="Y128" s="288"/>
      <c r="Z128" s="289">
        <f t="shared" si="7"/>
        <v>0</v>
      </c>
      <c r="AA128" s="264">
        <v>174770.7382493593</v>
      </c>
      <c r="AB128" s="107">
        <v>0</v>
      </c>
      <c r="AC128" s="261">
        <v>0</v>
      </c>
      <c r="AD128" s="260">
        <f>VLOOKUP(D128,'[1]2028-29 Calculations '!$B$4:$AU$291,29,FALSE)</f>
        <v>611733017.37378097</v>
      </c>
      <c r="AE128" s="261">
        <f>VLOOKUP(D128,'[1]2028-29 Calculations '!$B$4:$AU$291,42,FALSE)</f>
        <v>34679177.817593239</v>
      </c>
      <c r="AF128" s="261">
        <f>VLOOKUP(D128,'[1]2028-29 Calculations '!$B$4:$AU$291,43,FALSE)</f>
        <v>24938416.098844949</v>
      </c>
      <c r="AG128" s="266">
        <f>VLOOKUP(D128,'[1]2028-29 Calculations '!$B$4:$AU$291,46,FALSE)</f>
        <v>671351000</v>
      </c>
    </row>
    <row r="129" spans="4:33">
      <c r="D129" s="79" t="s">
        <v>251</v>
      </c>
      <c r="E129" s="80" t="s">
        <v>579</v>
      </c>
      <c r="F129" s="274" t="s">
        <v>60</v>
      </c>
      <c r="G129" s="275"/>
      <c r="H129" s="275"/>
      <c r="I129" s="276">
        <v>34906.456920035278</v>
      </c>
      <c r="J129" s="94">
        <v>0.69990517946424957</v>
      </c>
      <c r="K129" s="277">
        <v>24431.209995078389</v>
      </c>
      <c r="L129" s="278">
        <f>VLOOKUP(D129,'[1]2026-27 Calculations'!$B$5:$AU$292,29,FALSE)</f>
        <v>81297981.926893651</v>
      </c>
      <c r="M129" s="277">
        <f>VLOOKUP(D129,'[1]2026-27 Calculations'!$B$5:$AU$292,42,FALSE)</f>
        <v>39236117.407969669</v>
      </c>
      <c r="N129" s="277">
        <f>VLOOKUP(D129,'[1]2026-27 Calculations'!$B$5:$AU$292,43,FALSE)</f>
        <v>50520413.408700518</v>
      </c>
      <c r="O129" s="279">
        <f>VLOOKUP(D129,'[1]2026-27 Calculations'!$B$5:$AU$292,46,FALSE)</f>
        <v>171055000</v>
      </c>
      <c r="P129" s="280"/>
      <c r="Q129" s="281">
        <f t="shared" si="8"/>
        <v>0</v>
      </c>
      <c r="R129" s="282">
        <v>34906.456920035278</v>
      </c>
      <c r="S129" s="94">
        <v>0.69990517946424957</v>
      </c>
      <c r="T129" s="277">
        <v>24431.209995078389</v>
      </c>
      <c r="U129" s="278">
        <f>VLOOKUP(D129,'[1]2027-28 Calculations'!$B$4:$AU$291,29,FALSE)</f>
        <v>85444093.449122041</v>
      </c>
      <c r="V129" s="277">
        <f>VLOOKUP(D129,'[1]2027-28 Calculations'!$B$4:$AU$291,42,FALSE)</f>
        <v>36669621.430925846</v>
      </c>
      <c r="W129" s="277">
        <f>VLOOKUP(D129,'[1]2027-28 Calculations'!$B$4:$AU$291,43,FALSE)</f>
        <v>46569535.385352612</v>
      </c>
      <c r="X129" s="284">
        <f>VLOOKUP(D129,'[1]2027-28 Calculations'!$B$4:$AU$291,46,FALSE)</f>
        <v>168683000</v>
      </c>
      <c r="Y129" s="280"/>
      <c r="Z129" s="285">
        <f t="shared" si="7"/>
        <v>0</v>
      </c>
      <c r="AA129" s="282">
        <v>34906.456920035278</v>
      </c>
      <c r="AB129" s="94">
        <v>0.69990517946424957</v>
      </c>
      <c r="AC129" s="277">
        <v>24431.209995078389</v>
      </c>
      <c r="AD129" s="278">
        <f>VLOOKUP(D129,'[1]2028-29 Calculations '!$B$4:$AU$291,29,FALSE)</f>
        <v>86170118.734368801</v>
      </c>
      <c r="AE129" s="277">
        <f>VLOOKUP(D129,'[1]2028-29 Calculations '!$B$4:$AU$291,42,FALSE)</f>
        <v>41903784.616675526</v>
      </c>
      <c r="AF129" s="277">
        <f>VLOOKUP(D129,'[1]2028-29 Calculations '!$B$4:$AU$291,43,FALSE)</f>
        <v>53968001.911174692</v>
      </c>
      <c r="AG129" s="284">
        <f>VLOOKUP(D129,'[1]2028-29 Calculations '!$B$4:$AU$291,46,FALSE)</f>
        <v>182042000</v>
      </c>
    </row>
    <row r="130" spans="4:33">
      <c r="D130" s="79" t="s">
        <v>252</v>
      </c>
      <c r="E130" s="80" t="s">
        <v>538</v>
      </c>
      <c r="F130" s="274" t="s">
        <v>60</v>
      </c>
      <c r="G130" s="275"/>
      <c r="H130" s="275"/>
      <c r="I130" s="276">
        <v>129227.97560516528</v>
      </c>
      <c r="J130" s="94">
        <v>0.53984837977285005</v>
      </c>
      <c r="K130" s="277">
        <v>69763.513251773868</v>
      </c>
      <c r="L130" s="278">
        <f>VLOOKUP(D130,'[1]2026-27 Calculations'!$B$5:$AU$292,29,FALSE)</f>
        <v>542443522.1297667</v>
      </c>
      <c r="M130" s="277">
        <f>VLOOKUP(D130,'[1]2026-27 Calculations'!$B$5:$AU$292,42,FALSE)</f>
        <v>17765673.246406335</v>
      </c>
      <c r="N130" s="277">
        <f>VLOOKUP(D130,'[1]2026-27 Calculations'!$B$5:$AU$292,43,FALSE)</f>
        <v>50111626.587909624</v>
      </c>
      <c r="O130" s="279">
        <f>VLOOKUP(D130,'[1]2026-27 Calculations'!$B$5:$AU$292,46,FALSE)</f>
        <v>610321000</v>
      </c>
      <c r="P130" s="280"/>
      <c r="Q130" s="281">
        <f t="shared" si="8"/>
        <v>0</v>
      </c>
      <c r="R130" s="282">
        <v>129227.97560516528</v>
      </c>
      <c r="S130" s="94">
        <v>0.53984837977285005</v>
      </c>
      <c r="T130" s="277">
        <v>69763.513251773868</v>
      </c>
      <c r="U130" s="278">
        <f>VLOOKUP(D130,'[1]2027-28 Calculations'!$B$4:$AU$291,29,FALSE)</f>
        <v>573988650.45990217</v>
      </c>
      <c r="V130" s="277">
        <f>VLOOKUP(D130,'[1]2027-28 Calculations'!$B$4:$AU$291,42,FALSE)</f>
        <v>16371509.219400292</v>
      </c>
      <c r="W130" s="277">
        <f>VLOOKUP(D130,'[1]2027-28 Calculations'!$B$4:$AU$291,43,FALSE)</f>
        <v>46192717.16413416</v>
      </c>
      <c r="X130" s="284">
        <f>VLOOKUP(D130,'[1]2027-28 Calculations'!$B$4:$AU$291,46,FALSE)</f>
        <v>636553000</v>
      </c>
      <c r="Y130" s="280"/>
      <c r="Z130" s="285">
        <f t="shared" si="7"/>
        <v>0</v>
      </c>
      <c r="AA130" s="282">
        <v>129227.97560516528</v>
      </c>
      <c r="AB130" s="94">
        <v>0.53984837977285005</v>
      </c>
      <c r="AC130" s="277">
        <v>69763.513251773868</v>
      </c>
      <c r="AD130" s="278">
        <f>VLOOKUP(D130,'[1]2028-29 Calculations '!$B$4:$AU$291,29,FALSE)</f>
        <v>582050500.57834709</v>
      </c>
      <c r="AE130" s="277">
        <f>VLOOKUP(D130,'[1]2028-29 Calculations '!$B$4:$AU$291,42,FALSE)</f>
        <v>18978124.151616633</v>
      </c>
      <c r="AF130" s="277">
        <f>VLOOKUP(D130,'[1]2028-29 Calculations '!$B$4:$AU$291,43,FALSE)</f>
        <v>53531318.866892494</v>
      </c>
      <c r="AG130" s="284">
        <f>VLOOKUP(D130,'[1]2028-29 Calculations '!$B$4:$AU$291,46,FALSE)</f>
        <v>654560000</v>
      </c>
    </row>
    <row r="131" spans="4:33">
      <c r="D131" s="79" t="s">
        <v>253</v>
      </c>
      <c r="E131" s="80" t="s">
        <v>254</v>
      </c>
      <c r="F131" s="274" t="s">
        <v>60</v>
      </c>
      <c r="G131" s="275"/>
      <c r="H131" s="275"/>
      <c r="I131" s="276">
        <v>50694.243154016374</v>
      </c>
      <c r="J131" s="94">
        <v>0.69995862005510623</v>
      </c>
      <c r="K131" s="277">
        <v>35483.872482823317</v>
      </c>
      <c r="L131" s="278">
        <f>VLOOKUP(D131,'[1]2026-27 Calculations'!$B$5:$AU$292,29,FALSE)</f>
        <v>118077132.667023</v>
      </c>
      <c r="M131" s="277">
        <f>VLOOKUP(D131,'[1]2026-27 Calculations'!$B$5:$AU$292,42,FALSE)</f>
        <v>49933542.747640334</v>
      </c>
      <c r="N131" s="277">
        <f>VLOOKUP(D131,'[1]2026-27 Calculations'!$B$5:$AU$292,43,FALSE)</f>
        <v>65240818.55351761</v>
      </c>
      <c r="O131" s="279">
        <f>VLOOKUP(D131,'[1]2026-27 Calculations'!$B$5:$AU$292,46,FALSE)</f>
        <v>233251000</v>
      </c>
      <c r="P131" s="280"/>
      <c r="Q131" s="281">
        <f t="shared" si="8"/>
        <v>0</v>
      </c>
      <c r="R131" s="282">
        <v>50694.243154016374</v>
      </c>
      <c r="S131" s="94">
        <v>0.69995862005510623</v>
      </c>
      <c r="T131" s="277">
        <v>35483.872482823317</v>
      </c>
      <c r="U131" s="278">
        <f>VLOOKUP(D131,'[1]2027-28 Calculations'!$B$4:$AU$291,29,FALSE)</f>
        <v>124098942.17150326</v>
      </c>
      <c r="V131" s="277">
        <f>VLOOKUP(D131,'[1]2027-28 Calculations'!$B$4:$AU$291,42,FALSE)</f>
        <v>46185914.780320384</v>
      </c>
      <c r="W131" s="277">
        <f>VLOOKUP(D131,'[1]2027-28 Calculations'!$B$4:$AU$291,43,FALSE)</f>
        <v>60138751.906455494</v>
      </c>
      <c r="X131" s="284">
        <f>VLOOKUP(D131,'[1]2027-28 Calculations'!$B$4:$AU$291,46,FALSE)</f>
        <v>230424000</v>
      </c>
      <c r="Y131" s="280"/>
      <c r="Z131" s="285">
        <f t="shared" si="7"/>
        <v>0</v>
      </c>
      <c r="AA131" s="282">
        <v>50694.243154016374</v>
      </c>
      <c r="AB131" s="94">
        <v>0.69995862005510623</v>
      </c>
      <c r="AC131" s="277">
        <v>35483.872482823317</v>
      </c>
      <c r="AD131" s="278">
        <f>VLOOKUP(D131,'[1]2028-29 Calculations '!$B$4:$AU$291,29,FALSE)</f>
        <v>125153420.79315938</v>
      </c>
      <c r="AE131" s="277">
        <f>VLOOKUP(D131,'[1]2028-29 Calculations '!$B$4:$AU$291,42,FALSE)</f>
        <v>53337989.813986838</v>
      </c>
      <c r="AF131" s="277">
        <f>VLOOKUP(D131,'[1]2028-29 Calculations '!$B$4:$AU$291,43,FALSE)</f>
        <v>69692949.499428973</v>
      </c>
      <c r="AG131" s="284">
        <f>VLOOKUP(D131,'[1]2028-29 Calculations '!$B$4:$AU$291,46,FALSE)</f>
        <v>248184000</v>
      </c>
    </row>
    <row r="132" spans="4:33">
      <c r="D132" s="79" t="s">
        <v>255</v>
      </c>
      <c r="E132" s="80" t="s">
        <v>539</v>
      </c>
      <c r="F132" s="274" t="s">
        <v>60</v>
      </c>
      <c r="G132" s="275"/>
      <c r="H132" s="275"/>
      <c r="I132" s="276">
        <v>16121.351865395844</v>
      </c>
      <c r="J132" s="94">
        <v>0.71973968448436931</v>
      </c>
      <c r="K132" s="277">
        <v>11603.176705061504</v>
      </c>
      <c r="L132" s="278">
        <f>VLOOKUP(D132,'[1]2026-27 Calculations'!$B$5:$AU$292,29,FALSE)</f>
        <v>38611057.342336796</v>
      </c>
      <c r="M132" s="277">
        <f>VLOOKUP(D132,'[1]2026-27 Calculations'!$B$5:$AU$292,42,FALSE)</f>
        <v>30776397.001390055</v>
      </c>
      <c r="N132" s="277">
        <f>VLOOKUP(D132,'[1]2026-27 Calculations'!$B$5:$AU$292,43,FALSE)</f>
        <v>23332570.326822508</v>
      </c>
      <c r="O132" s="279">
        <f>VLOOKUP(D132,'[1]2026-27 Calculations'!$B$5:$AU$292,46,FALSE)</f>
        <v>92720000</v>
      </c>
      <c r="P132" s="280"/>
      <c r="Q132" s="281">
        <f t="shared" si="8"/>
        <v>0</v>
      </c>
      <c r="R132" s="282">
        <v>16121.351865395844</v>
      </c>
      <c r="S132" s="94">
        <v>0.71973968448436931</v>
      </c>
      <c r="T132" s="277">
        <v>11603.176705061504</v>
      </c>
      <c r="U132" s="278">
        <f>VLOOKUP(D132,'[1]2027-28 Calculations'!$B$4:$AU$291,29,FALSE)</f>
        <v>40580180.633446768</v>
      </c>
      <c r="V132" s="277">
        <f>VLOOKUP(D132,'[1]2027-28 Calculations'!$B$4:$AU$291,42,FALSE)</f>
        <v>29033955.351359628</v>
      </c>
      <c r="W132" s="277">
        <f>VLOOKUP(D132,'[1]2027-28 Calculations'!$B$4:$AU$291,43,FALSE)</f>
        <v>21507879.412543751</v>
      </c>
      <c r="X132" s="284">
        <f>VLOOKUP(D132,'[1]2027-28 Calculations'!$B$4:$AU$291,46,FALSE)</f>
        <v>91122000</v>
      </c>
      <c r="Y132" s="280"/>
      <c r="Z132" s="285">
        <f t="shared" si="7"/>
        <v>0</v>
      </c>
      <c r="AA132" s="282">
        <v>16121.351865395844</v>
      </c>
      <c r="AB132" s="94">
        <v>0.71973968448436931</v>
      </c>
      <c r="AC132" s="277">
        <v>11603.176705061504</v>
      </c>
      <c r="AD132" s="278">
        <f>VLOOKUP(D132,'[1]2028-29 Calculations '!$B$4:$AU$291,29,FALSE)</f>
        <v>40924993.668853432</v>
      </c>
      <c r="AE132" s="277">
        <f>VLOOKUP(D132,'[1]2028-29 Calculations '!$B$4:$AU$291,42,FALSE)</f>
        <v>32863567.136860318</v>
      </c>
      <c r="AF132" s="277">
        <f>VLOOKUP(D132,'[1]2028-29 Calculations '!$B$4:$AU$291,43,FALSE)</f>
        <v>24924819.791235439</v>
      </c>
      <c r="AG132" s="284">
        <f>VLOOKUP(D132,'[1]2028-29 Calculations '!$B$4:$AU$291,46,FALSE)</f>
        <v>98713000</v>
      </c>
    </row>
    <row r="133" spans="4:33">
      <c r="D133" s="79" t="s">
        <v>256</v>
      </c>
      <c r="E133" s="80" t="s">
        <v>257</v>
      </c>
      <c r="F133" s="274" t="s">
        <v>60</v>
      </c>
      <c r="G133" s="275"/>
      <c r="H133" s="275"/>
      <c r="I133" s="276">
        <v>21852.852580097693</v>
      </c>
      <c r="J133" s="94">
        <v>0.70225188701637975</v>
      </c>
      <c r="K133" s="277">
        <v>15346.206961064368</v>
      </c>
      <c r="L133" s="278">
        <f>VLOOKUP(D133,'[1]2026-27 Calculations'!$B$5:$AU$292,29,FALSE)</f>
        <v>51066470.159206599</v>
      </c>
      <c r="M133" s="277">
        <f>VLOOKUP(D133,'[1]2026-27 Calculations'!$B$5:$AU$292,42,FALSE)</f>
        <v>32468341.082705978</v>
      </c>
      <c r="N133" s="277">
        <f>VLOOKUP(D133,'[1]2026-27 Calculations'!$B$5:$AU$292,43,FALSE)</f>
        <v>31627820.292246591</v>
      </c>
      <c r="O133" s="279">
        <f>VLOOKUP(D133,'[1]2026-27 Calculations'!$B$5:$AU$292,46,FALSE)</f>
        <v>115163000</v>
      </c>
      <c r="P133" s="280"/>
      <c r="Q133" s="281">
        <f t="shared" si="8"/>
        <v>0</v>
      </c>
      <c r="R133" s="282">
        <v>21852.852580097693</v>
      </c>
      <c r="S133" s="94">
        <v>0.70225188701637975</v>
      </c>
      <c r="T133" s="277">
        <v>15346.206961064368</v>
      </c>
      <c r="U133" s="278">
        <f>VLOOKUP(D133,'[1]2027-28 Calculations'!$B$4:$AU$291,29,FALSE)</f>
        <v>53670806.396199696</v>
      </c>
      <c r="V133" s="277">
        <f>VLOOKUP(D133,'[1]2027-28 Calculations'!$B$4:$AU$291,42,FALSE)</f>
        <v>30561088.567272872</v>
      </c>
      <c r="W133" s="277">
        <f>VLOOKUP(D133,'[1]2027-28 Calculations'!$B$4:$AU$291,43,FALSE)</f>
        <v>29154410.997113746</v>
      </c>
      <c r="X133" s="284">
        <f>VLOOKUP(D133,'[1]2027-28 Calculations'!$B$4:$AU$291,46,FALSE)</f>
        <v>113386000</v>
      </c>
      <c r="Y133" s="280"/>
      <c r="Z133" s="285">
        <f t="shared" si="7"/>
        <v>0</v>
      </c>
      <c r="AA133" s="282">
        <v>21852.852580097693</v>
      </c>
      <c r="AB133" s="94">
        <v>0.70225188701637975</v>
      </c>
      <c r="AC133" s="277">
        <v>15346.206961064368</v>
      </c>
      <c r="AD133" s="278">
        <f>VLOOKUP(D133,'[1]2028-29 Calculations '!$B$4:$AU$291,29,FALSE)</f>
        <v>54126851.524075344</v>
      </c>
      <c r="AE133" s="277">
        <f>VLOOKUP(D133,'[1]2028-29 Calculations '!$B$4:$AU$291,42,FALSE)</f>
        <v>34671610.632823363</v>
      </c>
      <c r="AF133" s="277">
        <f>VLOOKUP(D133,'[1]2028-29 Calculations '!$B$4:$AU$291,43,FALSE)</f>
        <v>33786150.009696804</v>
      </c>
      <c r="AG133" s="284">
        <f>VLOOKUP(D133,'[1]2028-29 Calculations '!$B$4:$AU$291,46,FALSE)</f>
        <v>122585000</v>
      </c>
    </row>
    <row r="134" spans="4:33" s="10" customFormat="1">
      <c r="D134" s="104" t="s">
        <v>258</v>
      </c>
      <c r="E134" s="105" t="s">
        <v>541</v>
      </c>
      <c r="F134" s="286" t="s">
        <v>74</v>
      </c>
      <c r="G134" s="287"/>
      <c r="H134" s="287"/>
      <c r="I134" s="258">
        <v>252802.8801247105</v>
      </c>
      <c r="J134" s="107">
        <v>0</v>
      </c>
      <c r="K134" s="261">
        <v>0</v>
      </c>
      <c r="L134" s="260">
        <f>VLOOKUP(D134,'[1]2026-27 Calculations'!$B$5:$AU$292,29,FALSE)</f>
        <v>386358683.49299288</v>
      </c>
      <c r="M134" s="261">
        <f>VLOOKUP(D134,'[1]2026-27 Calculations'!$B$5:$AU$292,42,FALSE)</f>
        <v>6722278.9251296306</v>
      </c>
      <c r="N134" s="261">
        <f>VLOOKUP(D134,'[1]2026-27 Calculations'!$B$5:$AU$292,43,FALSE)</f>
        <v>5974595.9206993775</v>
      </c>
      <c r="O134" s="262">
        <f>VLOOKUP(D134,'[1]2026-27 Calculations'!$B$5:$AU$292,46,FALSE)</f>
        <v>399056000</v>
      </c>
      <c r="P134" s="288"/>
      <c r="Q134" s="263">
        <f t="shared" si="8"/>
        <v>0</v>
      </c>
      <c r="R134" s="264">
        <v>252802.8801247105</v>
      </c>
      <c r="S134" s="107">
        <v>0</v>
      </c>
      <c r="T134" s="261">
        <v>0</v>
      </c>
      <c r="U134" s="260">
        <f>VLOOKUP(D134,'[1]2027-28 Calculations'!$B$4:$AU$291,29,FALSE)</f>
        <v>410895008.49112499</v>
      </c>
      <c r="V134" s="261">
        <f>VLOOKUP(D134,'[1]2027-28 Calculations'!$B$4:$AU$291,42,FALSE)</f>
        <v>6250920.5576799205</v>
      </c>
      <c r="W134" s="261">
        <f>VLOOKUP(D134,'[1]2027-28 Calculations'!$B$4:$AU$291,43,FALSE)</f>
        <v>6171757.5860824566</v>
      </c>
      <c r="X134" s="266">
        <f>VLOOKUP(D134,'[1]2027-28 Calculations'!$B$4:$AU$291,46,FALSE)</f>
        <v>423318000</v>
      </c>
      <c r="Y134" s="288"/>
      <c r="Z134" s="289">
        <f t="shared" si="7"/>
        <v>0</v>
      </c>
      <c r="AA134" s="264">
        <v>252802.8801247105</v>
      </c>
      <c r="AB134" s="107">
        <v>0</v>
      </c>
      <c r="AC134" s="261">
        <v>0</v>
      </c>
      <c r="AD134" s="260">
        <f>VLOOKUP(D134,'[1]2028-29 Calculations '!$B$4:$AU$291,29,FALSE)</f>
        <v>418351677.3920086</v>
      </c>
      <c r="AE134" s="261">
        <f>VLOOKUP(D134,'[1]2028-29 Calculations '!$B$4:$AU$291,42,FALSE)</f>
        <v>7179949.177383556</v>
      </c>
      <c r="AF134" s="261">
        <f>VLOOKUP(D134,'[1]2028-29 Calculations '!$B$4:$AU$291,43,FALSE)</f>
        <v>6369253.8288370958</v>
      </c>
      <c r="AG134" s="266">
        <f>VLOOKUP(D134,'[1]2028-29 Calculations '!$B$4:$AU$291,46,FALSE)</f>
        <v>431901000</v>
      </c>
    </row>
    <row r="135" spans="4:33">
      <c r="D135" s="79" t="s">
        <v>259</v>
      </c>
      <c r="E135" s="80" t="s">
        <v>260</v>
      </c>
      <c r="F135" s="274" t="s">
        <v>60</v>
      </c>
      <c r="G135" s="275"/>
      <c r="H135" s="275"/>
      <c r="I135" s="276">
        <v>53896.097952467673</v>
      </c>
      <c r="J135" s="94">
        <v>0.7200505770670419</v>
      </c>
      <c r="K135" s="277">
        <v>38807.916432336162</v>
      </c>
      <c r="L135" s="278">
        <f>VLOOKUP(D135,'[1]2026-27 Calculations'!$B$5:$AU$292,29,FALSE)</f>
        <v>129138314.85923263</v>
      </c>
      <c r="M135" s="277">
        <f>VLOOKUP(D135,'[1]2026-27 Calculations'!$B$5:$AU$292,42,FALSE)</f>
        <v>34416554.866479702</v>
      </c>
      <c r="N135" s="277">
        <f>VLOOKUP(D135,'[1]2026-27 Calculations'!$B$5:$AU$292,43,FALSE)</f>
        <v>68422638.847118974</v>
      </c>
      <c r="O135" s="279">
        <f>VLOOKUP(D135,'[1]2026-27 Calculations'!$B$5:$AU$292,46,FALSE)</f>
        <v>231978000</v>
      </c>
      <c r="P135" s="280"/>
      <c r="Q135" s="281">
        <f t="shared" si="8"/>
        <v>0</v>
      </c>
      <c r="R135" s="282">
        <v>53896.097952467673</v>
      </c>
      <c r="S135" s="94">
        <v>0.7200505770670419</v>
      </c>
      <c r="T135" s="277">
        <v>38807.916432336162</v>
      </c>
      <c r="U135" s="278">
        <f>VLOOKUP(D135,'[1]2027-28 Calculations'!$B$4:$AU$291,29,FALSE)</f>
        <v>135724233.01499319</v>
      </c>
      <c r="V135" s="277">
        <f>VLOOKUP(D135,'[1]2027-28 Calculations'!$B$4:$AU$291,42,FALSE)</f>
        <v>32165314.03421054</v>
      </c>
      <c r="W135" s="277">
        <f>VLOOKUP(D135,'[1]2027-28 Calculations'!$B$4:$AU$291,43,FALSE)</f>
        <v>63071742.409798905</v>
      </c>
      <c r="X135" s="284">
        <f>VLOOKUP(D135,'[1]2027-28 Calculations'!$B$4:$AU$291,46,FALSE)</f>
        <v>230961000</v>
      </c>
      <c r="Y135" s="280"/>
      <c r="Z135" s="285">
        <f t="shared" si="7"/>
        <v>0</v>
      </c>
      <c r="AA135" s="282">
        <v>53896.097952467673</v>
      </c>
      <c r="AB135" s="94">
        <v>0.7200505770670419</v>
      </c>
      <c r="AC135" s="277">
        <v>38807.916432336162</v>
      </c>
      <c r="AD135" s="278">
        <f>VLOOKUP(D135,'[1]2028-29 Calculations '!$B$4:$AU$291,29,FALSE)</f>
        <v>136877492.66129375</v>
      </c>
      <c r="AE135" s="277">
        <f>VLOOKUP(D135,'[1]2028-29 Calculations '!$B$4:$AU$291,42,FALSE)</f>
        <v>36756539.57748694</v>
      </c>
      <c r="AF135" s="277">
        <f>VLOOKUP(D135,'[1]2028-29 Calculations '!$B$4:$AU$291,43,FALSE)</f>
        <v>73091901.964384854</v>
      </c>
      <c r="AG135" s="284">
        <f>VLOOKUP(D135,'[1]2028-29 Calculations '!$B$4:$AU$291,46,FALSE)</f>
        <v>246726000</v>
      </c>
    </row>
    <row r="136" spans="4:33">
      <c r="D136" s="79" t="s">
        <v>261</v>
      </c>
      <c r="E136" s="80" t="s">
        <v>262</v>
      </c>
      <c r="F136" s="274" t="s">
        <v>60</v>
      </c>
      <c r="G136" s="275"/>
      <c r="H136" s="275"/>
      <c r="I136" s="276">
        <v>117522.6744220705</v>
      </c>
      <c r="J136" s="94">
        <v>0.62990620952181908</v>
      </c>
      <c r="K136" s="277">
        <v>74028.262378073268</v>
      </c>
      <c r="L136" s="278">
        <f>VLOOKUP(D136,'[1]2026-27 Calculations'!$B$5:$AU$292,29,FALSE)</f>
        <v>246338529.20523888</v>
      </c>
      <c r="M136" s="277">
        <f>VLOOKUP(D136,'[1]2026-27 Calculations'!$B$5:$AU$292,42,FALSE)</f>
        <v>13140902.514568282</v>
      </c>
      <c r="N136" s="277">
        <f>VLOOKUP(D136,'[1]2026-27 Calculations'!$B$5:$AU$292,43,FALSE)</f>
        <v>37540771.526127011</v>
      </c>
      <c r="O136" s="279">
        <f>VLOOKUP(D136,'[1]2026-27 Calculations'!$B$5:$AU$292,46,FALSE)</f>
        <v>297020000</v>
      </c>
      <c r="P136" s="280"/>
      <c r="Q136" s="281">
        <f t="shared" si="8"/>
        <v>0</v>
      </c>
      <c r="R136" s="282">
        <v>117522.6744220705</v>
      </c>
      <c r="S136" s="94">
        <v>0.62990620952181908</v>
      </c>
      <c r="T136" s="277">
        <v>74028.262378073268</v>
      </c>
      <c r="U136" s="278">
        <f>VLOOKUP(D136,'[1]2027-28 Calculations'!$B$4:$AU$291,29,FALSE)</f>
        <v>258901534.95395562</v>
      </c>
      <c r="V136" s="277">
        <f>VLOOKUP(D136,'[1]2027-28 Calculations'!$B$4:$AU$291,42,FALSE)</f>
        <v>12137950.030921569</v>
      </c>
      <c r="W136" s="277">
        <f>VLOOKUP(D136,'[1]2027-28 Calculations'!$B$4:$AU$291,43,FALSE)</f>
        <v>34604948.178795561</v>
      </c>
      <c r="X136" s="284">
        <f>VLOOKUP(D136,'[1]2027-28 Calculations'!$B$4:$AU$291,46,FALSE)</f>
        <v>305644000</v>
      </c>
      <c r="Y136" s="280"/>
      <c r="Z136" s="285">
        <f t="shared" si="7"/>
        <v>0</v>
      </c>
      <c r="AA136" s="282">
        <v>117522.6744220705</v>
      </c>
      <c r="AB136" s="94">
        <v>0.62990620952181908</v>
      </c>
      <c r="AC136" s="277">
        <v>74028.262378073268</v>
      </c>
      <c r="AD136" s="278">
        <f>VLOOKUP(D136,'[1]2028-29 Calculations '!$B$4:$AU$291,29,FALSE)</f>
        <v>261101441.97125804</v>
      </c>
      <c r="AE136" s="277">
        <f>VLOOKUP(D136,'[1]2028-29 Calculations '!$B$4:$AU$291,42,FALSE)</f>
        <v>14037171.644540979</v>
      </c>
      <c r="AF136" s="277">
        <f>VLOOKUP(D136,'[1]2028-29 Calculations '!$B$4:$AU$291,43,FALSE)</f>
        <v>40102609.871361054</v>
      </c>
      <c r="AG136" s="284">
        <f>VLOOKUP(D136,'[1]2028-29 Calculations '!$B$4:$AU$291,46,FALSE)</f>
        <v>315241000</v>
      </c>
    </row>
    <row r="137" spans="4:33">
      <c r="D137" s="79" t="s">
        <v>263</v>
      </c>
      <c r="E137" s="80" t="s">
        <v>264</v>
      </c>
      <c r="F137" s="274" t="s">
        <v>60</v>
      </c>
      <c r="G137" s="275"/>
      <c r="H137" s="275"/>
      <c r="I137" s="276">
        <v>37554.283135834427</v>
      </c>
      <c r="J137" s="94">
        <v>0.74817919722212045</v>
      </c>
      <c r="K137" s="277">
        <v>28097.333408820818</v>
      </c>
      <c r="L137" s="278">
        <f>VLOOKUP(D137,'[1]2026-27 Calculations'!$B$5:$AU$292,29,FALSE)</f>
        <v>93497477.37113218</v>
      </c>
      <c r="M137" s="277">
        <f>VLOOKUP(D137,'[1]2026-27 Calculations'!$B$5:$AU$292,42,FALSE)</f>
        <v>40928061.489285588</v>
      </c>
      <c r="N137" s="277">
        <f>VLOOKUP(D137,'[1]2026-27 Calculations'!$B$5:$AU$292,43,FALSE)</f>
        <v>54352634.918978989</v>
      </c>
      <c r="O137" s="279">
        <f>VLOOKUP(D137,'[1]2026-27 Calculations'!$B$5:$AU$292,46,FALSE)</f>
        <v>188778000</v>
      </c>
      <c r="P137" s="280"/>
      <c r="Q137" s="281">
        <f t="shared" si="8"/>
        <v>0</v>
      </c>
      <c r="R137" s="282">
        <v>37554.283135834427</v>
      </c>
      <c r="S137" s="94">
        <v>0.74817919722212045</v>
      </c>
      <c r="T137" s="277">
        <v>28097.333408820818</v>
      </c>
      <c r="U137" s="278">
        <f>VLOOKUP(D137,'[1]2027-28 Calculations'!$B$4:$AU$291,29,FALSE)</f>
        <v>98265750.322560802</v>
      </c>
      <c r="V137" s="277">
        <f>VLOOKUP(D137,'[1]2027-28 Calculations'!$B$4:$AU$291,42,FALSE)</f>
        <v>38196754.64683909</v>
      </c>
      <c r="W137" s="277">
        <f>VLOOKUP(D137,'[1]2027-28 Calculations'!$B$4:$AU$291,43,FALSE)</f>
        <v>50102063.391085207</v>
      </c>
      <c r="X137" s="284">
        <f>VLOOKUP(D137,'[1]2027-28 Calculations'!$B$4:$AU$291,46,FALSE)</f>
        <v>186565000</v>
      </c>
      <c r="Y137" s="280"/>
      <c r="Z137" s="285">
        <f t="shared" si="7"/>
        <v>0</v>
      </c>
      <c r="AA137" s="282">
        <v>37554.283135834427</v>
      </c>
      <c r="AB137" s="94">
        <v>0.74817919722212045</v>
      </c>
      <c r="AC137" s="277">
        <v>28097.333408820818</v>
      </c>
      <c r="AD137" s="278">
        <f>VLOOKUP(D137,'[1]2028-29 Calculations '!$B$4:$AU$291,29,FALSE)</f>
        <v>99100722.250145286</v>
      </c>
      <c r="AE137" s="277">
        <f>VLOOKUP(D137,'[1]2028-29 Calculations '!$B$4:$AU$291,42,FALSE)</f>
        <v>43711828.112638563</v>
      </c>
      <c r="AF137" s="277">
        <f>VLOOKUP(D137,'[1]2028-29 Calculations '!$B$4:$AU$291,43,FALSE)</f>
        <v>58061739.943712957</v>
      </c>
      <c r="AG137" s="284">
        <f>VLOOKUP(D137,'[1]2028-29 Calculations '!$B$4:$AU$291,46,FALSE)</f>
        <v>200874000</v>
      </c>
    </row>
    <row r="138" spans="4:33">
      <c r="D138" s="79" t="s">
        <v>265</v>
      </c>
      <c r="E138" s="80" t="s">
        <v>266</v>
      </c>
      <c r="F138" s="274" t="s">
        <v>60</v>
      </c>
      <c r="G138" s="275"/>
      <c r="H138" s="275"/>
      <c r="I138" s="276">
        <v>20581.197383369719</v>
      </c>
      <c r="J138" s="94">
        <v>0.76234091890333633</v>
      </c>
      <c r="K138" s="277">
        <v>15689.888925369012</v>
      </c>
      <c r="L138" s="278">
        <f>VLOOKUP(D138,'[1]2026-27 Calculations'!$B$5:$AU$292,29,FALSE)</f>
        <v>52210115.935583085</v>
      </c>
      <c r="M138" s="277">
        <f>VLOOKUP(D138,'[1]2026-27 Calculations'!$B$5:$AU$292,42,FALSE)</f>
        <v>29084452.920074131</v>
      </c>
      <c r="N138" s="277">
        <f>VLOOKUP(D138,'[1]2026-27 Calculations'!$B$5:$AU$292,43,FALSE)</f>
        <v>29787342.858538754</v>
      </c>
      <c r="O138" s="279">
        <f>VLOOKUP(D138,'[1]2026-27 Calculations'!$B$5:$AU$292,46,FALSE)</f>
        <v>111082000</v>
      </c>
      <c r="P138" s="280"/>
      <c r="Q138" s="281">
        <f t="shared" si="8"/>
        <v>0</v>
      </c>
      <c r="R138" s="282">
        <v>20581.197383369719</v>
      </c>
      <c r="S138" s="94">
        <v>0.76234091890333633</v>
      </c>
      <c r="T138" s="277">
        <v>15689.888925369012</v>
      </c>
      <c r="U138" s="278">
        <f>VLOOKUP(D138,'[1]2027-28 Calculations'!$B$4:$AU$291,29,FALSE)</f>
        <v>54872776.903626032</v>
      </c>
      <c r="V138" s="277">
        <f>VLOOKUP(D138,'[1]2027-28 Calculations'!$B$4:$AU$291,42,FALSE)</f>
        <v>27506822.135446385</v>
      </c>
      <c r="W138" s="277">
        <f>VLOOKUP(D138,'[1]2027-28 Calculations'!$B$4:$AU$291,43,FALSE)</f>
        <v>27457865.517930489</v>
      </c>
      <c r="X138" s="284">
        <f>VLOOKUP(D138,'[1]2027-28 Calculations'!$B$4:$AU$291,46,FALSE)</f>
        <v>109837000</v>
      </c>
      <c r="Y138" s="280"/>
      <c r="Z138" s="285">
        <f t="shared" si="7"/>
        <v>0</v>
      </c>
      <c r="AA138" s="282">
        <v>20581.197383369719</v>
      </c>
      <c r="AB138" s="94">
        <v>0.76234091890333633</v>
      </c>
      <c r="AC138" s="277">
        <v>15689.888925369012</v>
      </c>
      <c r="AD138" s="278">
        <f>VLOOKUP(D138,'[1]2028-29 Calculations '!$B$4:$AU$291,29,FALSE)</f>
        <v>55339035.270887643</v>
      </c>
      <c r="AE138" s="277">
        <f>VLOOKUP(D138,'[1]2028-29 Calculations '!$B$4:$AU$291,42,FALSE)</f>
        <v>31055523.640897274</v>
      </c>
      <c r="AF138" s="277">
        <f>VLOOKUP(D138,'[1]2028-29 Calculations '!$B$4:$AU$291,43,FALSE)</f>
        <v>31820075.645730648</v>
      </c>
      <c r="AG138" s="284">
        <f>VLOOKUP(D138,'[1]2028-29 Calculations '!$B$4:$AU$291,46,FALSE)</f>
        <v>118215000</v>
      </c>
    </row>
    <row r="139" spans="4:33" s="10" customFormat="1">
      <c r="D139" s="104" t="s">
        <v>267</v>
      </c>
      <c r="E139" s="105" t="s">
        <v>268</v>
      </c>
      <c r="F139" s="286" t="s">
        <v>74</v>
      </c>
      <c r="G139" s="287"/>
      <c r="H139" s="287"/>
      <c r="I139" s="258">
        <v>229554.25289374235</v>
      </c>
      <c r="J139" s="107">
        <v>0</v>
      </c>
      <c r="K139" s="261">
        <v>0</v>
      </c>
      <c r="L139" s="260">
        <f>VLOOKUP(D139,'[1]2026-27 Calculations'!$B$5:$AU$292,29,FALSE)</f>
        <v>696634812.33036852</v>
      </c>
      <c r="M139" s="261">
        <f>VLOOKUP(D139,'[1]2026-27 Calculations'!$B$5:$AU$292,42,FALSE)</f>
        <v>25572279.59934704</v>
      </c>
      <c r="N139" s="261">
        <f>VLOOKUP(D139,'[1]2026-27 Calculations'!$B$5:$AU$292,43,FALSE)</f>
        <v>24197658.633005396</v>
      </c>
      <c r="O139" s="262">
        <f>VLOOKUP(D139,'[1]2026-27 Calculations'!$B$5:$AU$292,46,FALSE)</f>
        <v>746405000</v>
      </c>
      <c r="P139" s="288"/>
      <c r="Q139" s="263">
        <f t="shared" si="8"/>
        <v>0</v>
      </c>
      <c r="R139" s="264">
        <v>229554.25289374235</v>
      </c>
      <c r="S139" s="107">
        <v>0</v>
      </c>
      <c r="T139" s="261">
        <v>0</v>
      </c>
      <c r="U139" s="260">
        <f>VLOOKUP(D139,'[1]2027-28 Calculations'!$B$4:$AU$291,29,FALSE)</f>
        <v>740875718.23111701</v>
      </c>
      <c r="V139" s="261">
        <f>VLOOKUP(D139,'[1]2027-28 Calculations'!$B$4:$AU$291,42,FALSE)</f>
        <v>23899556.683541078</v>
      </c>
      <c r="W139" s="261">
        <f>VLOOKUP(D139,'[1]2027-28 Calculations'!$B$4:$AU$291,43,FALSE)</f>
        <v>24996181.367894568</v>
      </c>
      <c r="X139" s="266">
        <f>VLOOKUP(D139,'[1]2027-28 Calculations'!$B$4:$AU$291,46,FALSE)</f>
        <v>789771000</v>
      </c>
      <c r="Y139" s="288"/>
      <c r="Z139" s="289">
        <f t="shared" si="7"/>
        <v>0</v>
      </c>
      <c r="AA139" s="264">
        <v>229554.25289374235</v>
      </c>
      <c r="AB139" s="107">
        <v>0</v>
      </c>
      <c r="AC139" s="261">
        <v>0</v>
      </c>
      <c r="AD139" s="260">
        <f>VLOOKUP(D139,'[1]2028-29 Calculations '!$B$4:$AU$291,29,FALSE)</f>
        <v>754320673.30088174</v>
      </c>
      <c r="AE139" s="261">
        <f>VLOOKUP(D139,'[1]2028-29 Calculations '!$B$4:$AU$291,42,FALSE)</f>
        <v>27310941.226584889</v>
      </c>
      <c r="AF139" s="261">
        <f>VLOOKUP(D139,'[1]2028-29 Calculations '!$B$4:$AU$291,43,FALSE)</f>
        <v>25796059.171667196</v>
      </c>
      <c r="AG139" s="266">
        <f>VLOOKUP(D139,'[1]2028-29 Calculations '!$B$4:$AU$291,46,FALSE)</f>
        <v>807428000</v>
      </c>
    </row>
    <row r="140" spans="4:33">
      <c r="D140" s="79" t="s">
        <v>269</v>
      </c>
      <c r="E140" s="80" t="s">
        <v>270</v>
      </c>
      <c r="F140" s="274" t="s">
        <v>60</v>
      </c>
      <c r="G140" s="275"/>
      <c r="H140" s="275"/>
      <c r="I140" s="276">
        <v>26497.308732044195</v>
      </c>
      <c r="J140" s="94">
        <v>0.62673701951421479</v>
      </c>
      <c r="K140" s="277">
        <v>16606.844299869357</v>
      </c>
      <c r="L140" s="278">
        <f>VLOOKUP(D140,'[1]2026-27 Calculations'!$B$5:$AU$292,29,FALSE)</f>
        <v>55261402.444884688</v>
      </c>
      <c r="M140" s="277">
        <f>VLOOKUP(D140,'[1]2026-27 Calculations'!$B$5:$AU$292,42,FALSE)</f>
        <v>11320663.281945232</v>
      </c>
      <c r="N140" s="277">
        <f>VLOOKUP(D140,'[1]2026-27 Calculations'!$B$5:$AU$292,43,FALSE)</f>
        <v>16892428.860924926</v>
      </c>
      <c r="O140" s="279">
        <f>VLOOKUP(D140,'[1]2026-27 Calculations'!$B$5:$AU$292,46,FALSE)</f>
        <v>83474000</v>
      </c>
      <c r="P140" s="280"/>
      <c r="Q140" s="281">
        <f t="shared" si="8"/>
        <v>0</v>
      </c>
      <c r="R140" s="282">
        <v>26497.308732044195</v>
      </c>
      <c r="S140" s="94">
        <v>0.62673701951421479</v>
      </c>
      <c r="T140" s="277">
        <v>16606.844299869357</v>
      </c>
      <c r="U140" s="278">
        <f>VLOOKUP(D140,'[1]2027-28 Calculations'!$B$4:$AU$291,29,FALSE)</f>
        <v>58079675.813801385</v>
      </c>
      <c r="V140" s="277">
        <f>VLOOKUP(D140,'[1]2027-28 Calculations'!$B$4:$AU$291,42,FALSE)</f>
        <v>10770936.441135202</v>
      </c>
      <c r="W140" s="277">
        <f>VLOOKUP(D140,'[1]2027-28 Calculations'!$B$4:$AU$291,43,FALSE)</f>
        <v>15571380.171008579</v>
      </c>
      <c r="X140" s="284">
        <f>VLOOKUP(D140,'[1]2027-28 Calculations'!$B$4:$AU$291,46,FALSE)</f>
        <v>84422000</v>
      </c>
      <c r="Y140" s="280"/>
      <c r="Z140" s="285">
        <f t="shared" si="7"/>
        <v>0</v>
      </c>
      <c r="AA140" s="282">
        <v>26497.308732044195</v>
      </c>
      <c r="AB140" s="94">
        <v>0.62673701951421479</v>
      </c>
      <c r="AC140" s="277">
        <v>16606.844299869357</v>
      </c>
      <c r="AD140" s="278">
        <f>VLOOKUP(D140,'[1]2028-29 Calculations '!$B$4:$AU$291,29,FALSE)</f>
        <v>58573183.457192361</v>
      </c>
      <c r="AE140" s="277">
        <f>VLOOKUP(D140,'[1]2028-29 Calculations '!$B$4:$AU$291,42,FALSE)</f>
        <v>12086606.885139303</v>
      </c>
      <c r="AF140" s="277">
        <f>VLOOKUP(D140,'[1]2028-29 Calculations '!$B$4:$AU$291,43,FALSE)</f>
        <v>18045193.448353224</v>
      </c>
      <c r="AG140" s="284">
        <f>VLOOKUP(D140,'[1]2028-29 Calculations '!$B$4:$AU$291,46,FALSE)</f>
        <v>88705000</v>
      </c>
    </row>
    <row r="141" spans="4:33">
      <c r="D141" s="79" t="s">
        <v>271</v>
      </c>
      <c r="E141" s="80" t="s">
        <v>580</v>
      </c>
      <c r="F141" s="274" t="s">
        <v>60</v>
      </c>
      <c r="G141" s="275"/>
      <c r="H141" s="275"/>
      <c r="I141" s="276">
        <v>26020.790556211148</v>
      </c>
      <c r="J141" s="94">
        <v>0.76205147869658785</v>
      </c>
      <c r="K141" s="277">
        <v>19829.181920214913</v>
      </c>
      <c r="L141" s="278">
        <f>VLOOKUP(D141,'[1]2026-27 Calculations'!$B$5:$AU$292,29,FALSE)</f>
        <v>65984143.793920428</v>
      </c>
      <c r="M141" s="277">
        <f>VLOOKUP(D141,'[1]2026-27 Calculations'!$B$5:$AU$292,42,FALSE)</f>
        <v>32468341.082705978</v>
      </c>
      <c r="N141" s="277">
        <f>VLOOKUP(D141,'[1]2026-27 Calculations'!$B$5:$AU$292,43,FALSE)</f>
        <v>37660112.544005193</v>
      </c>
      <c r="O141" s="279">
        <f>VLOOKUP(D141,'[1]2026-27 Calculations'!$B$5:$AU$292,46,FALSE)</f>
        <v>136113000</v>
      </c>
      <c r="P141" s="280"/>
      <c r="Q141" s="281">
        <f t="shared" si="8"/>
        <v>0</v>
      </c>
      <c r="R141" s="282">
        <v>26020.790556211148</v>
      </c>
      <c r="S141" s="94">
        <v>0.76205147869658785</v>
      </c>
      <c r="T141" s="277">
        <v>19829.181920214913</v>
      </c>
      <c r="U141" s="278">
        <f>VLOOKUP(D141,'[1]2027-28 Calculations'!$B$4:$AU$291,29,FALSE)</f>
        <v>69349265.687282562</v>
      </c>
      <c r="V141" s="277">
        <f>VLOOKUP(D141,'[1]2027-28 Calculations'!$B$4:$AU$291,42,FALSE)</f>
        <v>30561088.567272872</v>
      </c>
      <c r="W141" s="277">
        <f>VLOOKUP(D141,'[1]2027-28 Calculations'!$B$4:$AU$291,43,FALSE)</f>
        <v>34714956.299870141</v>
      </c>
      <c r="X141" s="284">
        <f>VLOOKUP(D141,'[1]2027-28 Calculations'!$B$4:$AU$291,46,FALSE)</f>
        <v>134625000</v>
      </c>
      <c r="Y141" s="280"/>
      <c r="Z141" s="285">
        <f t="shared" si="7"/>
        <v>0</v>
      </c>
      <c r="AA141" s="282">
        <v>26020.790556211148</v>
      </c>
      <c r="AB141" s="94">
        <v>0.76205147869658785</v>
      </c>
      <c r="AC141" s="277">
        <v>19829.181920214913</v>
      </c>
      <c r="AD141" s="278">
        <f>VLOOKUP(D141,'[1]2028-29 Calculations '!$B$4:$AU$291,29,FALSE)</f>
        <v>69938531.935771018</v>
      </c>
      <c r="AE141" s="277">
        <f>VLOOKUP(D141,'[1]2028-29 Calculations '!$B$4:$AU$291,42,FALSE)</f>
        <v>34671610.632823363</v>
      </c>
      <c r="AF141" s="277">
        <f>VLOOKUP(D141,'[1]2028-29 Calculations '!$B$4:$AU$291,43,FALSE)</f>
        <v>40230094.898627721</v>
      </c>
      <c r="AG141" s="284">
        <f>VLOOKUP(D141,'[1]2028-29 Calculations '!$B$4:$AU$291,46,FALSE)</f>
        <v>144840000</v>
      </c>
    </row>
    <row r="142" spans="4:33">
      <c r="D142" s="79" t="s">
        <v>272</v>
      </c>
      <c r="E142" s="80" t="s">
        <v>581</v>
      </c>
      <c r="F142" s="274" t="s">
        <v>60</v>
      </c>
      <c r="G142" s="275"/>
      <c r="H142" s="275"/>
      <c r="I142" s="276">
        <v>48232.640440212548</v>
      </c>
      <c r="J142" s="94">
        <v>0.79144990883783917</v>
      </c>
      <c r="K142" s="277">
        <v>38173.718879414497</v>
      </c>
      <c r="L142" s="278">
        <f>VLOOKUP(D142,'[1]2026-27 Calculations'!$B$5:$AU$292,29,FALSE)</f>
        <v>127027941.23443502</v>
      </c>
      <c r="M142" s="277">
        <f>VLOOKUP(D142,'[1]2026-27 Calculations'!$B$5:$AU$292,42,FALSE)</f>
        <v>46003893.733233348</v>
      </c>
      <c r="N142" s="277">
        <f>VLOOKUP(D142,'[1]2026-27 Calculations'!$B$5:$AU$292,43,FALSE)</f>
        <v>69807512.702159464</v>
      </c>
      <c r="O142" s="279">
        <f>VLOOKUP(D142,'[1]2026-27 Calculations'!$B$5:$AU$292,46,FALSE)</f>
        <v>242839000</v>
      </c>
      <c r="P142" s="280"/>
      <c r="Q142" s="281">
        <f t="shared" si="8"/>
        <v>0</v>
      </c>
      <c r="R142" s="282">
        <v>48232.640440212548</v>
      </c>
      <c r="S142" s="94">
        <v>0.79144990883783917</v>
      </c>
      <c r="T142" s="277">
        <v>38173.718879414497</v>
      </c>
      <c r="U142" s="278">
        <f>VLOOKUP(D142,'[1]2027-28 Calculations'!$B$4:$AU$291,29,FALSE)</f>
        <v>133506232.5562374</v>
      </c>
      <c r="V142" s="277">
        <f>VLOOKUP(D142,'[1]2027-28 Calculations'!$B$4:$AU$291,42,FALSE)</f>
        <v>42778154.29457882</v>
      </c>
      <c r="W142" s="277">
        <f>VLOOKUP(D142,'[1]2027-28 Calculations'!$B$4:$AU$291,43,FALSE)</f>
        <v>64348314.148727924</v>
      </c>
      <c r="X142" s="284">
        <f>VLOOKUP(D142,'[1]2027-28 Calculations'!$B$4:$AU$291,46,FALSE)</f>
        <v>240633000</v>
      </c>
      <c r="Y142" s="280"/>
      <c r="Z142" s="285">
        <f t="shared" si="7"/>
        <v>0</v>
      </c>
      <c r="AA142" s="282">
        <v>48232.640440212548</v>
      </c>
      <c r="AB142" s="94">
        <v>0.79144990883783917</v>
      </c>
      <c r="AC142" s="277">
        <v>38173.718879414497</v>
      </c>
      <c r="AD142" s="278">
        <f>VLOOKUP(D142,'[1]2028-29 Calculations '!$B$4:$AU$291,29,FALSE)</f>
        <v>134640645.67551965</v>
      </c>
      <c r="AE142" s="277">
        <f>VLOOKUP(D142,'[1]2028-29 Calculations '!$B$4:$AU$291,42,FALSE)</f>
        <v>49135958.600527689</v>
      </c>
      <c r="AF142" s="277">
        <f>VLOOKUP(D142,'[1]2028-29 Calculations '!$B$4:$AU$291,43,FALSE)</f>
        <v>74571281.680677712</v>
      </c>
      <c r="AG142" s="284">
        <f>VLOOKUP(D142,'[1]2028-29 Calculations '!$B$4:$AU$291,46,FALSE)</f>
        <v>258348000</v>
      </c>
    </row>
    <row r="143" spans="4:33">
      <c r="D143" s="79" t="s">
        <v>273</v>
      </c>
      <c r="E143" s="80" t="s">
        <v>542</v>
      </c>
      <c r="F143" s="274" t="s">
        <v>60</v>
      </c>
      <c r="G143" s="275"/>
      <c r="H143" s="275"/>
      <c r="I143" s="276">
        <v>31718.832279878974</v>
      </c>
      <c r="J143" s="94">
        <v>0.75078173780558455</v>
      </c>
      <c r="K143" s="277">
        <v>23813.920020251408</v>
      </c>
      <c r="L143" s="278">
        <f>VLOOKUP(D143,'[1]2026-27 Calculations'!$B$5:$AU$292,29,FALSE)</f>
        <v>79243870.434779838</v>
      </c>
      <c r="M143" s="277">
        <f>VLOOKUP(D143,'[1]2026-27 Calculations'!$B$5:$AU$292,42,FALSE)</f>
        <v>34014940.250187382</v>
      </c>
      <c r="N143" s="277">
        <f>VLOOKUP(D143,'[1]2026-27 Calculations'!$B$5:$AU$292,43,FALSE)</f>
        <v>45711612.54956995</v>
      </c>
      <c r="O143" s="279">
        <f>VLOOKUP(D143,'[1]2026-27 Calculations'!$B$5:$AU$292,46,FALSE)</f>
        <v>158970000</v>
      </c>
      <c r="P143" s="280"/>
      <c r="Q143" s="281">
        <f t="shared" si="8"/>
        <v>0</v>
      </c>
      <c r="R143" s="282">
        <v>31718.832279878974</v>
      </c>
      <c r="S143" s="94">
        <v>0.75078173780558455</v>
      </c>
      <c r="T143" s="277">
        <v>23813.920020251408</v>
      </c>
      <c r="U143" s="278">
        <f>VLOOKUP(D143,'[1]2027-28 Calculations'!$B$4:$AU$291,29,FALSE)</f>
        <v>83285224.432608008</v>
      </c>
      <c r="V143" s="277">
        <f>VLOOKUP(D143,'[1]2027-28 Calculations'!$B$4:$AU$291,42,FALSE)</f>
        <v>31951693.068399742</v>
      </c>
      <c r="W143" s="277">
        <f>VLOOKUP(D143,'[1]2027-28 Calculations'!$B$4:$AU$291,43,FALSE)</f>
        <v>42136800.048079468</v>
      </c>
      <c r="X143" s="284">
        <f>VLOOKUP(D143,'[1]2027-28 Calculations'!$B$4:$AU$291,46,FALSE)</f>
        <v>157374000</v>
      </c>
      <c r="Y143" s="280"/>
      <c r="Z143" s="285">
        <f t="shared" si="7"/>
        <v>0</v>
      </c>
      <c r="AA143" s="282">
        <v>31718.832279878974</v>
      </c>
      <c r="AB143" s="94">
        <v>0.75078173780558455</v>
      </c>
      <c r="AC143" s="277">
        <v>23813.920020251408</v>
      </c>
      <c r="AD143" s="278">
        <f>VLOOKUP(D143,'[1]2028-29 Calculations '!$B$4:$AU$291,29,FALSE)</f>
        <v>83992905.635423154</v>
      </c>
      <c r="AE143" s="277">
        <f>VLOOKUP(D143,'[1]2028-29 Calculations '!$B$4:$AU$291,42,FALSE)</f>
        <v>36324440.782041699</v>
      </c>
      <c r="AF143" s="277">
        <f>VLOOKUP(D143,'[1]2028-29 Calculations '!$B$4:$AU$291,43,FALSE)</f>
        <v>48831041.295739137</v>
      </c>
      <c r="AG143" s="284">
        <f>VLOOKUP(D143,'[1]2028-29 Calculations '!$B$4:$AU$291,46,FALSE)</f>
        <v>169148000</v>
      </c>
    </row>
    <row r="144" spans="4:33" s="10" customFormat="1">
      <c r="D144" s="104" t="s">
        <v>274</v>
      </c>
      <c r="E144" s="105" t="s">
        <v>275</v>
      </c>
      <c r="F144" s="286" t="s">
        <v>74</v>
      </c>
      <c r="G144" s="287"/>
      <c r="H144" s="287"/>
      <c r="I144" s="258">
        <v>132469.57200834685</v>
      </c>
      <c r="J144" s="107">
        <v>0</v>
      </c>
      <c r="K144" s="261">
        <v>0</v>
      </c>
      <c r="L144" s="260">
        <f>VLOOKUP(D144,'[1]2026-27 Calculations'!$B$5:$AU$292,29,FALSE)</f>
        <v>437772076.06584072</v>
      </c>
      <c r="M144" s="261">
        <f>VLOOKUP(D144,'[1]2026-27 Calculations'!$B$5:$AU$292,42,FALSE)</f>
        <v>28185708.931386493</v>
      </c>
      <c r="N144" s="261">
        <f>VLOOKUP(D144,'[1]2026-27 Calculations'!$B$5:$AU$292,43,FALSE)</f>
        <v>17677799.019723952</v>
      </c>
      <c r="O144" s="262">
        <f>VLOOKUP(D144,'[1]2026-27 Calculations'!$B$5:$AU$292,46,FALSE)</f>
        <v>483636000</v>
      </c>
      <c r="P144" s="288"/>
      <c r="Q144" s="263">
        <f t="shared" si="8"/>
        <v>0</v>
      </c>
      <c r="R144" s="264">
        <v>132469.57200834685</v>
      </c>
      <c r="S144" s="107">
        <v>0</v>
      </c>
      <c r="T144" s="261">
        <v>0</v>
      </c>
      <c r="U144" s="260">
        <f>VLOOKUP(D144,'[1]2027-28 Calculations'!$B$4:$AU$291,29,FALSE)</f>
        <v>465573490.63830048</v>
      </c>
      <c r="V144" s="261">
        <f>VLOOKUP(D144,'[1]2027-28 Calculations'!$B$4:$AU$291,42,FALSE)</f>
        <v>26476045.939429615</v>
      </c>
      <c r="W144" s="261">
        <f>VLOOKUP(D144,'[1]2027-28 Calculations'!$B$4:$AU$291,43,FALSE)</f>
        <v>18261166.387374841</v>
      </c>
      <c r="X144" s="266">
        <f>VLOOKUP(D144,'[1]2027-28 Calculations'!$B$4:$AU$291,46,FALSE)</f>
        <v>510311000</v>
      </c>
      <c r="Y144" s="288"/>
      <c r="Z144" s="289">
        <f t="shared" si="7"/>
        <v>0</v>
      </c>
      <c r="AA144" s="264">
        <v>132469.57200834685</v>
      </c>
      <c r="AB144" s="107">
        <v>0</v>
      </c>
      <c r="AC144" s="261">
        <v>0</v>
      </c>
      <c r="AD144" s="260">
        <f>VLOOKUP(D144,'[1]2028-29 Calculations '!$B$4:$AU$291,29,FALSE)</f>
        <v>474022430.87115175</v>
      </c>
      <c r="AE144" s="261">
        <f>VLOOKUP(D144,'[1]2028-29 Calculations '!$B$4:$AU$291,42,FALSE)</f>
        <v>30099424.177949931</v>
      </c>
      <c r="AF144" s="261">
        <f>VLOOKUP(D144,'[1]2028-29 Calculations '!$B$4:$AU$291,43,FALSE)</f>
        <v>18845523.711770836</v>
      </c>
      <c r="AG144" s="266">
        <f>VLOOKUP(D144,'[1]2028-29 Calculations '!$B$4:$AU$291,46,FALSE)</f>
        <v>522967000</v>
      </c>
    </row>
    <row r="145" spans="4:33">
      <c r="D145" s="79"/>
      <c r="E145" s="80"/>
      <c r="F145" s="274"/>
      <c r="G145" s="275"/>
      <c r="H145" s="275"/>
      <c r="I145" s="276"/>
      <c r="J145" s="93"/>
      <c r="K145" s="277"/>
      <c r="L145" s="278"/>
      <c r="M145" s="277"/>
      <c r="N145" s="277"/>
      <c r="O145" s="279"/>
      <c r="P145" s="280"/>
      <c r="Q145" s="281"/>
      <c r="R145" s="282"/>
      <c r="S145" s="93"/>
      <c r="T145" s="277"/>
      <c r="U145" s="278"/>
      <c r="V145" s="277"/>
      <c r="W145" s="277"/>
      <c r="X145" s="284"/>
      <c r="Y145" s="280"/>
      <c r="Z145" s="285"/>
      <c r="AA145" s="282"/>
      <c r="AB145" s="93"/>
      <c r="AC145" s="277"/>
      <c r="AD145" s="278"/>
      <c r="AE145" s="277"/>
      <c r="AF145" s="277"/>
      <c r="AG145" s="284"/>
    </row>
    <row r="146" spans="4:33">
      <c r="D146" s="104" t="s">
        <v>276</v>
      </c>
      <c r="E146" s="80"/>
      <c r="F146" s="274"/>
      <c r="G146" s="275"/>
      <c r="H146" s="275"/>
      <c r="I146" s="276"/>
      <c r="J146" s="93"/>
      <c r="K146" s="277"/>
      <c r="L146" s="278"/>
      <c r="M146" s="277"/>
      <c r="N146" s="277"/>
      <c r="O146" s="279"/>
      <c r="P146" s="280"/>
      <c r="Q146" s="281"/>
      <c r="R146" s="282"/>
      <c r="S146" s="93"/>
      <c r="T146" s="277"/>
      <c r="U146" s="278"/>
      <c r="V146" s="277"/>
      <c r="W146" s="277"/>
      <c r="X146" s="284"/>
      <c r="Y146" s="280"/>
      <c r="Z146" s="285"/>
      <c r="AA146" s="282"/>
      <c r="AB146" s="93"/>
      <c r="AC146" s="277"/>
      <c r="AD146" s="278"/>
      <c r="AE146" s="277"/>
      <c r="AF146" s="277"/>
      <c r="AG146" s="284"/>
    </row>
    <row r="147" spans="4:33">
      <c r="D147" s="79"/>
      <c r="E147" s="80"/>
      <c r="F147" s="274"/>
      <c r="G147" s="275"/>
      <c r="H147" s="275"/>
      <c r="I147" s="276"/>
      <c r="J147" s="93"/>
      <c r="K147" s="277"/>
      <c r="L147" s="278"/>
      <c r="M147" s="277"/>
      <c r="N147" s="277"/>
      <c r="O147" s="279"/>
      <c r="P147" s="280"/>
      <c r="Q147" s="281"/>
      <c r="R147" s="282"/>
      <c r="S147" s="93"/>
      <c r="T147" s="277"/>
      <c r="U147" s="278"/>
      <c r="V147" s="277"/>
      <c r="W147" s="277"/>
      <c r="X147" s="284"/>
      <c r="Y147" s="280"/>
      <c r="Z147" s="285"/>
      <c r="AA147" s="282"/>
      <c r="AB147" s="93"/>
      <c r="AC147" s="277"/>
      <c r="AD147" s="278"/>
      <c r="AE147" s="277"/>
      <c r="AF147" s="277"/>
      <c r="AG147" s="284"/>
    </row>
    <row r="148" spans="4:33">
      <c r="D148" s="79" t="s">
        <v>277</v>
      </c>
      <c r="E148" s="80" t="s">
        <v>278</v>
      </c>
      <c r="F148" s="274" t="s">
        <v>60</v>
      </c>
      <c r="G148" s="275"/>
      <c r="H148" s="275"/>
      <c r="I148" s="276">
        <v>77131.728757076417</v>
      </c>
      <c r="J148" s="94">
        <v>0.77466466583553961</v>
      </c>
      <c r="K148" s="277">
        <v>59751.224882918083</v>
      </c>
      <c r="L148" s="278">
        <f>VLOOKUP(D148,'[1]2026-27 Calculations'!$B$5:$AU$292,29,FALSE)</f>
        <v>198829857.44954082</v>
      </c>
      <c r="M148" s="277">
        <f>VLOOKUP(D148,'[1]2026-27 Calculations'!$B$5:$AU$292,42,FALSE)</f>
        <v>62077362.505734608</v>
      </c>
      <c r="N148" s="277">
        <f>VLOOKUP(D148,'[1]2026-27 Calculations'!$B$5:$AU$292,43,FALSE)</f>
        <v>111633410.1929047</v>
      </c>
      <c r="O148" s="279">
        <f>VLOOKUP(D148,'[1]2026-27 Calculations'!$B$5:$AU$292,46,FALSE)</f>
        <v>372541000</v>
      </c>
      <c r="P148" s="280"/>
      <c r="Q148" s="281">
        <f t="shared" ref="Q148:Q174" si="9">(R148-I148)/I148</f>
        <v>0</v>
      </c>
      <c r="R148" s="282">
        <v>77131.728757076417</v>
      </c>
      <c r="S148" s="94">
        <v>0.77466466583553961</v>
      </c>
      <c r="T148" s="277">
        <v>59751.224882918083</v>
      </c>
      <c r="U148" s="278">
        <f>VLOOKUP(D148,'[1]2027-28 Calculations'!$B$4:$AU$291,29,FALSE)</f>
        <v>208969970.93570185</v>
      </c>
      <c r="V148" s="277">
        <f>VLOOKUP(D148,'[1]2027-28 Calculations'!$B$4:$AU$291,42,FALSE)</f>
        <v>57285919.845754631</v>
      </c>
      <c r="W148" s="277">
        <f>VLOOKUP(D148,'[1]2027-28 Calculations'!$B$4:$AU$291,43,FALSE)</f>
        <v>102903276.03041242</v>
      </c>
      <c r="X148" s="284">
        <f>VLOOKUP(D148,'[1]2027-28 Calculations'!$B$4:$AU$291,46,FALSE)</f>
        <v>369159000</v>
      </c>
      <c r="Y148" s="280"/>
      <c r="Z148" s="285">
        <f t="shared" ref="Z148:Z174" si="10">(AA148-R148)/R148</f>
        <v>0</v>
      </c>
      <c r="AA148" s="282">
        <v>77131.728757076417</v>
      </c>
      <c r="AB148" s="94">
        <v>0.77466466583553961</v>
      </c>
      <c r="AC148" s="277">
        <v>59751.224882918083</v>
      </c>
      <c r="AD148" s="278">
        <f>VLOOKUP(D148,'[1]2028-29 Calculations '!$B$4:$AU$291,29,FALSE)</f>
        <v>210745605.4662143</v>
      </c>
      <c r="AE148" s="277">
        <f>VLOOKUP(D148,'[1]2028-29 Calculations '!$B$4:$AU$291,42,FALSE)</f>
        <v>66312371.812176585</v>
      </c>
      <c r="AF148" s="277">
        <f>VLOOKUP(D148,'[1]2028-29 Calculations '!$B$4:$AU$291,43,FALSE)</f>
        <v>119251440.91564539</v>
      </c>
      <c r="AG148" s="284">
        <f>VLOOKUP(D148,'[1]2028-29 Calculations '!$B$4:$AU$291,46,FALSE)</f>
        <v>396309000</v>
      </c>
    </row>
    <row r="149" spans="4:33">
      <c r="D149" s="79" t="s">
        <v>279</v>
      </c>
      <c r="E149" s="80" t="s">
        <v>280</v>
      </c>
      <c r="F149" s="274" t="s">
        <v>60</v>
      </c>
      <c r="G149" s="275"/>
      <c r="H149" s="275"/>
      <c r="I149" s="276">
        <v>73753.127885295457</v>
      </c>
      <c r="J149" s="94">
        <v>0.79838797373951143</v>
      </c>
      <c r="K149" s="277">
        <v>58883.610329292096</v>
      </c>
      <c r="L149" s="278">
        <f>VLOOKUP(D149,'[1]2026-27 Calculations'!$B$5:$AU$292,29,FALSE)</f>
        <v>195942758.84433851</v>
      </c>
      <c r="M149" s="277">
        <f>VLOOKUP(D149,'[1]2026-27 Calculations'!$B$5:$AU$292,42,FALSE)</f>
        <v>60385418.424418688</v>
      </c>
      <c r="N149" s="277">
        <f>VLOOKUP(D149,'[1]2026-27 Calculations'!$B$5:$AU$292,43,FALSE)</f>
        <v>106743532.27787058</v>
      </c>
      <c r="O149" s="279">
        <f>VLOOKUP(D149,'[1]2026-27 Calculations'!$B$5:$AU$292,46,FALSE)</f>
        <v>363072000</v>
      </c>
      <c r="P149" s="280"/>
      <c r="Q149" s="281">
        <f t="shared" si="9"/>
        <v>0</v>
      </c>
      <c r="R149" s="282">
        <v>73753.127885295457</v>
      </c>
      <c r="S149" s="94">
        <v>0.79838797373951143</v>
      </c>
      <c r="T149" s="277">
        <v>58883.610329292096</v>
      </c>
      <c r="U149" s="278">
        <f>VLOOKUP(D149,'[1]2027-28 Calculations'!$B$4:$AU$291,29,FALSE)</f>
        <v>205935633.33994743</v>
      </c>
      <c r="V149" s="277">
        <f>VLOOKUP(D149,'[1]2027-28 Calculations'!$B$4:$AU$291,42,FALSE)</f>
        <v>55758786.629841387</v>
      </c>
      <c r="W149" s="277">
        <f>VLOOKUP(D149,'[1]2027-28 Calculations'!$B$4:$AU$291,43,FALSE)</f>
        <v>98395804.154597998</v>
      </c>
      <c r="X149" s="284">
        <f>VLOOKUP(D149,'[1]2027-28 Calculations'!$B$4:$AU$291,46,FALSE)</f>
        <v>360090000</v>
      </c>
      <c r="Y149" s="280"/>
      <c r="Z149" s="285">
        <f t="shared" si="10"/>
        <v>0</v>
      </c>
      <c r="AA149" s="282">
        <v>73753.127885295457</v>
      </c>
      <c r="AB149" s="94">
        <v>0.79838797373951143</v>
      </c>
      <c r="AC149" s="277">
        <v>58883.610329292096</v>
      </c>
      <c r="AD149" s="278">
        <f>VLOOKUP(D149,'[1]2028-29 Calculations '!$B$4:$AU$291,29,FALSE)</f>
        <v>207685484.86159927</v>
      </c>
      <c r="AE149" s="277">
        <f>VLOOKUP(D149,'[1]2028-29 Calculations '!$B$4:$AU$291,42,FALSE)</f>
        <v>64504328.316213548</v>
      </c>
      <c r="AF149" s="277">
        <f>VLOOKUP(D149,'[1]2028-29 Calculations '!$B$4:$AU$291,43,FALSE)</f>
        <v>114027870.4248599</v>
      </c>
      <c r="AG149" s="284">
        <f>VLOOKUP(D149,'[1]2028-29 Calculations '!$B$4:$AU$291,46,FALSE)</f>
        <v>386218000</v>
      </c>
    </row>
    <row r="150" spans="4:33">
      <c r="D150" s="79" t="s">
        <v>281</v>
      </c>
      <c r="E150" s="80" t="s">
        <v>282</v>
      </c>
      <c r="F150" s="274" t="s">
        <v>60</v>
      </c>
      <c r="G150" s="275"/>
      <c r="H150" s="275"/>
      <c r="I150" s="276">
        <v>137883.36452516459</v>
      </c>
      <c r="J150" s="94">
        <v>0.72871076320353922</v>
      </c>
      <c r="K150" s="277">
        <v>100477.09179620449</v>
      </c>
      <c r="L150" s="278">
        <f>VLOOKUP(D150,'[1]2026-27 Calculations'!$B$5:$AU$292,29,FALSE)</f>
        <v>334350398.30447245</v>
      </c>
      <c r="M150" s="277">
        <f>VLOOKUP(D150,'[1]2026-27 Calculations'!$B$5:$AU$292,42,FALSE)</f>
        <v>54682443.512989238</v>
      </c>
      <c r="N150" s="277">
        <f>VLOOKUP(D150,'[1]2026-27 Calculations'!$B$5:$AU$292,43,FALSE)</f>
        <v>160478671.50545624</v>
      </c>
      <c r="O150" s="279">
        <f>VLOOKUP(D150,'[1]2026-27 Calculations'!$B$5:$AU$292,46,FALSE)</f>
        <v>549512000</v>
      </c>
      <c r="P150" s="280"/>
      <c r="Q150" s="281">
        <f t="shared" si="9"/>
        <v>0</v>
      </c>
      <c r="R150" s="282">
        <v>137883.36452516459</v>
      </c>
      <c r="S150" s="94">
        <v>0.72871076320353922</v>
      </c>
      <c r="T150" s="277">
        <v>100477.09179620449</v>
      </c>
      <c r="U150" s="278">
        <f>VLOOKUP(D150,'[1]2027-28 Calculations'!$B$4:$AU$291,29,FALSE)</f>
        <v>351401916.75567341</v>
      </c>
      <c r="V150" s="277">
        <f>VLOOKUP(D150,'[1]2027-28 Calculations'!$B$4:$AU$291,42,FALSE)</f>
        <v>50365468.476557419</v>
      </c>
      <c r="W150" s="277">
        <f>VLOOKUP(D150,'[1]2027-28 Calculations'!$B$4:$AU$291,43,FALSE)</f>
        <v>147928662.23815712</v>
      </c>
      <c r="X150" s="284">
        <f>VLOOKUP(D150,'[1]2027-28 Calculations'!$B$4:$AU$291,46,FALSE)</f>
        <v>549696000</v>
      </c>
      <c r="Y150" s="280"/>
      <c r="Z150" s="285">
        <f t="shared" si="10"/>
        <v>0</v>
      </c>
      <c r="AA150" s="282">
        <v>137883.36452516459</v>
      </c>
      <c r="AB150" s="94">
        <v>0.72871076320353922</v>
      </c>
      <c r="AC150" s="277">
        <v>100477.09179620449</v>
      </c>
      <c r="AD150" s="278">
        <f>VLOOKUP(D150,'[1]2028-29 Calculations '!$B$4:$AU$291,29,FALSE)</f>
        <v>354387806.9038403</v>
      </c>
      <c r="AE150" s="277">
        <f>VLOOKUP(D150,'[1]2028-29 Calculations '!$B$4:$AU$291,42,FALSE)</f>
        <v>58414853.306342982</v>
      </c>
      <c r="AF150" s="277">
        <f>VLOOKUP(D150,'[1]2028-29 Calculations '!$B$4:$AU$291,43,FALSE)</f>
        <v>171429975.84848952</v>
      </c>
      <c r="AG150" s="284">
        <f>VLOOKUP(D150,'[1]2028-29 Calculations '!$B$4:$AU$291,46,FALSE)</f>
        <v>584233000</v>
      </c>
    </row>
    <row r="151" spans="4:33">
      <c r="D151" s="79" t="s">
        <v>283</v>
      </c>
      <c r="E151" s="80" t="s">
        <v>284</v>
      </c>
      <c r="F151" s="274" t="s">
        <v>60</v>
      </c>
      <c r="G151" s="275"/>
      <c r="H151" s="275"/>
      <c r="I151" s="276">
        <v>56908.152178492302</v>
      </c>
      <c r="J151" s="94">
        <v>0.60799158596689562</v>
      </c>
      <c r="K151" s="277">
        <v>34599.677697446983</v>
      </c>
      <c r="L151" s="278">
        <f>VLOOKUP(D151,'[1]2026-27 Calculations'!$B$5:$AU$292,29,FALSE)</f>
        <v>115134861.21604453</v>
      </c>
      <c r="M151" s="277">
        <f>VLOOKUP(D151,'[1]2026-27 Calculations'!$B$5:$AU$292,42,FALSE)</f>
        <v>29872032.203759376</v>
      </c>
      <c r="N151" s="277">
        <f>VLOOKUP(D151,'[1]2026-27 Calculations'!$B$5:$AU$292,43,FALSE)</f>
        <v>60114495.153060257</v>
      </c>
      <c r="O151" s="279">
        <f>VLOOKUP(D151,'[1]2026-27 Calculations'!$B$5:$AU$292,46,FALSE)</f>
        <v>205121000</v>
      </c>
      <c r="P151" s="280"/>
      <c r="Q151" s="281">
        <f t="shared" si="9"/>
        <v>0</v>
      </c>
      <c r="R151" s="282">
        <v>56908.152178492302</v>
      </c>
      <c r="S151" s="94">
        <v>0.60799158596689562</v>
      </c>
      <c r="T151" s="277">
        <v>34599.677697446983</v>
      </c>
      <c r="U151" s="278">
        <f>VLOOKUP(D151,'[1]2027-28 Calculations'!$B$4:$AU$291,29,FALSE)</f>
        <v>121006617.9729007</v>
      </c>
      <c r="V151" s="277">
        <f>VLOOKUP(D151,'[1]2027-28 Calculations'!$B$4:$AU$291,42,FALSE)</f>
        <v>27878542.089958865</v>
      </c>
      <c r="W151" s="277">
        <f>VLOOKUP(D151,'[1]2027-28 Calculations'!$B$4:$AU$291,43,FALSE)</f>
        <v>55413325.432545312</v>
      </c>
      <c r="X151" s="284">
        <f>VLOOKUP(D151,'[1]2027-28 Calculations'!$B$4:$AU$291,46,FALSE)</f>
        <v>204298000</v>
      </c>
      <c r="Y151" s="280"/>
      <c r="Z151" s="285">
        <f t="shared" si="10"/>
        <v>0</v>
      </c>
      <c r="AA151" s="282">
        <v>56908.152178492302</v>
      </c>
      <c r="AB151" s="94">
        <v>0.60799158596689562</v>
      </c>
      <c r="AC151" s="277">
        <v>34599.677697446983</v>
      </c>
      <c r="AD151" s="278">
        <f>VLOOKUP(D151,'[1]2028-29 Calculations '!$B$4:$AU$291,29,FALSE)</f>
        <v>122034820.86890113</v>
      </c>
      <c r="AE151" s="277">
        <f>VLOOKUP(D151,'[1]2028-29 Calculations '!$B$4:$AU$291,42,FALSE)</f>
        <v>31903810.96861292</v>
      </c>
      <c r="AF151" s="277">
        <f>VLOOKUP(D151,'[1]2028-29 Calculations '!$B$4:$AU$291,43,FALSE)</f>
        <v>64216798.129980035</v>
      </c>
      <c r="AG151" s="284">
        <f>VLOOKUP(D151,'[1]2028-29 Calculations '!$B$4:$AU$291,46,FALSE)</f>
        <v>218155000</v>
      </c>
    </row>
    <row r="152" spans="4:33">
      <c r="D152" s="79" t="s">
        <v>285</v>
      </c>
      <c r="E152" s="80" t="s">
        <v>286</v>
      </c>
      <c r="F152" s="274" t="s">
        <v>60</v>
      </c>
      <c r="G152" s="275"/>
      <c r="H152" s="275"/>
      <c r="I152" s="276">
        <v>32526.294242731819</v>
      </c>
      <c r="J152" s="94">
        <v>0.77738607957245454</v>
      </c>
      <c r="K152" s="277">
        <v>25285.488364377386</v>
      </c>
      <c r="L152" s="278">
        <f>VLOOKUP(D152,'[1]2026-27 Calculations'!$B$5:$AU$292,29,FALSE)</f>
        <v>84140702.669820309</v>
      </c>
      <c r="M152" s="277">
        <f>VLOOKUP(D152,'[1]2026-27 Calculations'!$B$5:$AU$292,42,FALSE)</f>
        <v>32468341.082705978</v>
      </c>
      <c r="N152" s="277">
        <f>VLOOKUP(D152,'[1]2026-27 Calculations'!$B$5:$AU$292,43,FALSE)</f>
        <v>47075583.625122219</v>
      </c>
      <c r="O152" s="279">
        <f>VLOOKUP(D152,'[1]2026-27 Calculations'!$B$5:$AU$292,46,FALSE)</f>
        <v>163685000</v>
      </c>
      <c r="P152" s="280"/>
      <c r="Q152" s="281">
        <f t="shared" si="9"/>
        <v>0</v>
      </c>
      <c r="R152" s="282">
        <v>32526.294242731819</v>
      </c>
      <c r="S152" s="94">
        <v>0.77738607957245454</v>
      </c>
      <c r="T152" s="277">
        <v>25285.488364377386</v>
      </c>
      <c r="U152" s="278">
        <f>VLOOKUP(D152,'[1]2027-28 Calculations'!$B$4:$AU$291,29,FALSE)</f>
        <v>88431789.958326936</v>
      </c>
      <c r="V152" s="277">
        <f>VLOOKUP(D152,'[1]2027-28 Calculations'!$B$4:$AU$291,42,FALSE)</f>
        <v>30561088.567272872</v>
      </c>
      <c r="W152" s="277">
        <f>VLOOKUP(D152,'[1]2027-28 Calculations'!$B$4:$AU$291,43,FALSE)</f>
        <v>43394103.680052318</v>
      </c>
      <c r="X152" s="284">
        <f>VLOOKUP(D152,'[1]2027-28 Calculations'!$B$4:$AU$291,46,FALSE)</f>
        <v>162387000</v>
      </c>
      <c r="Y152" s="280"/>
      <c r="Z152" s="285">
        <f t="shared" si="10"/>
        <v>0</v>
      </c>
      <c r="AA152" s="282">
        <v>32526.294242731819</v>
      </c>
      <c r="AB152" s="94">
        <v>0.77738607957245454</v>
      </c>
      <c r="AC152" s="277">
        <v>25285.488364377386</v>
      </c>
      <c r="AD152" s="278">
        <f>VLOOKUP(D152,'[1]2028-29 Calculations '!$B$4:$AU$291,29,FALSE)</f>
        <v>89183201.939397395</v>
      </c>
      <c r="AE152" s="277">
        <f>VLOOKUP(D152,'[1]2028-29 Calculations '!$B$4:$AU$291,42,FALSE)</f>
        <v>34671610.632823363</v>
      </c>
      <c r="AF152" s="277">
        <f>VLOOKUP(D152,'[1]2028-29 Calculations '!$B$4:$AU$291,43,FALSE)</f>
        <v>50288091.795636967</v>
      </c>
      <c r="AG152" s="284">
        <f>VLOOKUP(D152,'[1]2028-29 Calculations '!$B$4:$AU$291,46,FALSE)</f>
        <v>174143000</v>
      </c>
    </row>
    <row r="153" spans="4:33" s="10" customFormat="1">
      <c r="D153" s="104" t="s">
        <v>287</v>
      </c>
      <c r="E153" s="105" t="s">
        <v>288</v>
      </c>
      <c r="F153" s="286" t="s">
        <v>74</v>
      </c>
      <c r="G153" s="287"/>
      <c r="H153" s="287"/>
      <c r="I153" s="258">
        <v>378202.66758876055</v>
      </c>
      <c r="J153" s="107">
        <v>0</v>
      </c>
      <c r="K153" s="261">
        <v>0</v>
      </c>
      <c r="L153" s="260">
        <f>VLOOKUP(D153,'[1]2026-27 Calculations'!$B$5:$AU$292,29,FALSE)</f>
        <v>1240932620.230015</v>
      </c>
      <c r="M153" s="261">
        <f>VLOOKUP(D153,'[1]2026-27 Calculations'!$B$5:$AU$292,42,FALSE)</f>
        <v>41190285.564079583</v>
      </c>
      <c r="N153" s="261">
        <f>VLOOKUP(D153,'[1]2026-27 Calculations'!$B$5:$AU$292,43,FALSE)</f>
        <v>46261266.355748229</v>
      </c>
      <c r="O153" s="262">
        <f>VLOOKUP(D153,'[1]2026-27 Calculations'!$B$5:$AU$292,46,FALSE)</f>
        <v>1328384000</v>
      </c>
      <c r="P153" s="288"/>
      <c r="Q153" s="263">
        <f t="shared" si="9"/>
        <v>0</v>
      </c>
      <c r="R153" s="264">
        <v>378202.66758876055</v>
      </c>
      <c r="S153" s="107">
        <v>0</v>
      </c>
      <c r="T153" s="261">
        <v>0</v>
      </c>
      <c r="U153" s="260">
        <f>VLOOKUP(D153,'[1]2027-28 Calculations'!$B$4:$AU$291,29,FALSE)</f>
        <v>1319740027.3664963</v>
      </c>
      <c r="V153" s="261">
        <f>VLOOKUP(D153,'[1]2027-28 Calculations'!$B$4:$AU$291,42,FALSE)</f>
        <v>38127467.124317773</v>
      </c>
      <c r="W153" s="261">
        <f>VLOOKUP(D153,'[1]2027-28 Calculations'!$B$4:$AU$291,43,FALSE)</f>
        <v>47787888.145487919</v>
      </c>
      <c r="X153" s="266">
        <f>VLOOKUP(D153,'[1]2027-28 Calculations'!$B$4:$AU$291,46,FALSE)</f>
        <v>1405655000</v>
      </c>
      <c r="Y153" s="288"/>
      <c r="Z153" s="289">
        <f t="shared" si="10"/>
        <v>0</v>
      </c>
      <c r="AA153" s="264">
        <v>378202.66758876055</v>
      </c>
      <c r="AB153" s="107">
        <v>0</v>
      </c>
      <c r="AC153" s="261">
        <v>0</v>
      </c>
      <c r="AD153" s="260">
        <f>VLOOKUP(D153,'[1]2028-29 Calculations '!$B$4:$AU$291,29,FALSE)</f>
        <v>1343689854.4901023</v>
      </c>
      <c r="AE153" s="261">
        <f>VLOOKUP(D153,'[1]2028-29 Calculations '!$B$4:$AU$291,42,FALSE)</f>
        <v>43998058.954075307</v>
      </c>
      <c r="AF153" s="261">
        <f>VLOOKUP(D153,'[1]2028-29 Calculations '!$B$4:$AU$291,43,FALSE)</f>
        <v>49317100.566143535</v>
      </c>
      <c r="AG153" s="266">
        <f>VLOOKUP(D153,'[1]2028-29 Calculations '!$B$4:$AU$291,46,FALSE)</f>
        <v>1437005000</v>
      </c>
    </row>
    <row r="154" spans="4:33">
      <c r="D154" s="79" t="s">
        <v>289</v>
      </c>
      <c r="E154" s="80" t="s">
        <v>582</v>
      </c>
      <c r="F154" s="274" t="s">
        <v>60</v>
      </c>
      <c r="G154" s="275"/>
      <c r="H154" s="275"/>
      <c r="I154" s="276">
        <v>58100.437580077363</v>
      </c>
      <c r="J154" s="94">
        <v>0.74944702103280114</v>
      </c>
      <c r="K154" s="277">
        <v>43543.199865091192</v>
      </c>
      <c r="L154" s="278">
        <f>VLOOKUP(D154,'[1]2026-27 Calculations'!$B$5:$AU$292,29,FALSE)</f>
        <v>144895577.27122077</v>
      </c>
      <c r="M154" s="277">
        <f>VLOOKUP(D154,'[1]2026-27 Calculations'!$B$5:$AU$292,42,FALSE)</f>
        <v>21392883.767798685</v>
      </c>
      <c r="N154" s="277">
        <f>VLOOKUP(D154,'[1]2026-27 Calculations'!$B$5:$AU$292,43,FALSE)</f>
        <v>60103114.609016083</v>
      </c>
      <c r="O154" s="279">
        <f>VLOOKUP(D154,'[1]2026-27 Calculations'!$B$5:$AU$292,46,FALSE)</f>
        <v>226392000</v>
      </c>
      <c r="P154" s="280"/>
      <c r="Q154" s="281">
        <f t="shared" si="9"/>
        <v>0</v>
      </c>
      <c r="R154" s="282">
        <v>58100.437580077363</v>
      </c>
      <c r="S154" s="94">
        <v>0.74944702103280114</v>
      </c>
      <c r="T154" s="277">
        <v>43543.199865091192</v>
      </c>
      <c r="U154" s="278">
        <f>VLOOKUP(D154,'[1]2027-28 Calculations'!$B$4:$AU$291,29,FALSE)</f>
        <v>152285099.22742829</v>
      </c>
      <c r="V154" s="277">
        <f>VLOOKUP(D154,'[1]2027-28 Calculations'!$B$4:$AU$291,42,FALSE)</f>
        <v>20206366.640352298</v>
      </c>
      <c r="W154" s="277">
        <f>VLOOKUP(D154,'[1]2027-28 Calculations'!$B$4:$AU$291,43,FALSE)</f>
        <v>55402834.887975104</v>
      </c>
      <c r="X154" s="284">
        <f>VLOOKUP(D154,'[1]2027-28 Calculations'!$B$4:$AU$291,46,FALSE)</f>
        <v>227894000</v>
      </c>
      <c r="Y154" s="280"/>
      <c r="Z154" s="285">
        <f t="shared" si="10"/>
        <v>0</v>
      </c>
      <c r="AA154" s="282">
        <v>58100.437580077363</v>
      </c>
      <c r="AB154" s="94">
        <v>0.74944702103280114</v>
      </c>
      <c r="AC154" s="277">
        <v>43543.199865091192</v>
      </c>
      <c r="AD154" s="278">
        <f>VLOOKUP(D154,'[1]2028-29 Calculations '!$B$4:$AU$291,29,FALSE)</f>
        <v>153579077.87641773</v>
      </c>
      <c r="AE154" s="277">
        <f>VLOOKUP(D154,'[1]2028-29 Calculations '!$B$4:$AU$291,42,FALSE)</f>
        <v>22843205.222544461</v>
      </c>
      <c r="AF154" s="277">
        <f>VLOOKUP(D154,'[1]2028-29 Calculations '!$B$4:$AU$291,43,FALSE)</f>
        <v>64204640.960604608</v>
      </c>
      <c r="AG154" s="284">
        <f>VLOOKUP(D154,'[1]2028-29 Calculations '!$B$4:$AU$291,46,FALSE)</f>
        <v>240627000</v>
      </c>
    </row>
    <row r="155" spans="4:33">
      <c r="D155" s="79" t="s">
        <v>290</v>
      </c>
      <c r="E155" s="80" t="s">
        <v>583</v>
      </c>
      <c r="F155" s="274" t="s">
        <v>60</v>
      </c>
      <c r="G155" s="275"/>
      <c r="H155" s="275"/>
      <c r="I155" s="276">
        <v>144791.98616403982</v>
      </c>
      <c r="J155" s="94">
        <v>0.71927022764476312</v>
      </c>
      <c r="K155" s="277">
        <v>104144.56484934631</v>
      </c>
      <c r="L155" s="278">
        <f>VLOOKUP(D155,'[1]2026-27 Calculations'!$B$5:$AU$292,29,FALSE)</f>
        <v>346554384.84675813</v>
      </c>
      <c r="M155" s="277">
        <f>VLOOKUP(D155,'[1]2026-27 Calculations'!$B$5:$AU$292,42,FALSE)</f>
        <v>67829574.719068021</v>
      </c>
      <c r="N155" s="277">
        <f>VLOOKUP(D155,'[1]2026-27 Calculations'!$B$5:$AU$292,43,FALSE)</f>
        <v>181882595.9997609</v>
      </c>
      <c r="O155" s="279">
        <f>VLOOKUP(D155,'[1]2026-27 Calculations'!$B$5:$AU$292,46,FALSE)</f>
        <v>596267000</v>
      </c>
      <c r="P155" s="280"/>
      <c r="Q155" s="281">
        <f t="shared" si="9"/>
        <v>0</v>
      </c>
      <c r="R155" s="282">
        <v>144791.98616403982</v>
      </c>
      <c r="S155" s="94">
        <v>0.71927022764476312</v>
      </c>
      <c r="T155" s="277">
        <v>104144.56484934631</v>
      </c>
      <c r="U155" s="278">
        <f>VLOOKUP(D155,'[1]2027-28 Calculations'!$B$4:$AU$291,29,FALSE)</f>
        <v>364228293.76843333</v>
      </c>
      <c r="V155" s="277">
        <f>VLOOKUP(D155,'[1]2027-28 Calculations'!$B$4:$AU$291,42,FALSE)</f>
        <v>62312007.029725902</v>
      </c>
      <c r="W155" s="277">
        <f>VLOOKUP(D155,'[1]2027-28 Calculations'!$B$4:$AU$291,43,FALSE)</f>
        <v>167658722.85858893</v>
      </c>
      <c r="X155" s="284">
        <f>VLOOKUP(D155,'[1]2027-28 Calculations'!$B$4:$AU$291,46,FALSE)</f>
        <v>594199000</v>
      </c>
      <c r="Y155" s="280"/>
      <c r="Z155" s="285">
        <f t="shared" si="10"/>
        <v>0</v>
      </c>
      <c r="AA155" s="282">
        <v>144791.98616403982</v>
      </c>
      <c r="AB155" s="94">
        <v>0.71927022764476312</v>
      </c>
      <c r="AC155" s="277">
        <v>104144.56484934631</v>
      </c>
      <c r="AD155" s="278">
        <f>VLOOKUP(D155,'[1]2028-29 Calculations '!$B$4:$AU$291,29,FALSE)</f>
        <v>367323170.6663388</v>
      </c>
      <c r="AE155" s="277">
        <f>VLOOKUP(D155,'[1]2028-29 Calculations '!$B$4:$AU$291,42,FALSE)</f>
        <v>72462553.364481792</v>
      </c>
      <c r="AF155" s="277">
        <f>VLOOKUP(D155,'[1]2028-29 Calculations '!$B$4:$AU$291,43,FALSE)</f>
        <v>194294536.13366607</v>
      </c>
      <c r="AG155" s="284">
        <f>VLOOKUP(D155,'[1]2028-29 Calculations '!$B$4:$AU$291,46,FALSE)</f>
        <v>634080000</v>
      </c>
    </row>
    <row r="156" spans="4:33">
      <c r="D156" s="79" t="s">
        <v>291</v>
      </c>
      <c r="E156" s="80" t="s">
        <v>584</v>
      </c>
      <c r="F156" s="274" t="s">
        <v>60</v>
      </c>
      <c r="G156" s="275"/>
      <c r="H156" s="275"/>
      <c r="I156" s="276">
        <v>129389.65218751866</v>
      </c>
      <c r="J156" s="94">
        <v>0.71118808618234175</v>
      </c>
      <c r="K156" s="277">
        <v>92020.379111040238</v>
      </c>
      <c r="L156" s="278">
        <f>VLOOKUP(D156,'[1]2026-27 Calculations'!$B$5:$AU$292,29,FALSE)</f>
        <v>306209603.18307185</v>
      </c>
      <c r="M156" s="277">
        <f>VLOOKUP(D156,'[1]2026-27 Calculations'!$B$5:$AU$292,42,FALSE)</f>
        <v>56378712.82754264</v>
      </c>
      <c r="N156" s="277">
        <f>VLOOKUP(D156,'[1]2026-27 Calculations'!$B$5:$AU$292,43,FALSE)</f>
        <v>144479759.48292327</v>
      </c>
      <c r="O156" s="279">
        <f>VLOOKUP(D156,'[1]2026-27 Calculations'!$B$5:$AU$292,46,FALSE)</f>
        <v>507068000</v>
      </c>
      <c r="P156" s="280"/>
      <c r="Q156" s="281">
        <f t="shared" si="9"/>
        <v>0</v>
      </c>
      <c r="R156" s="282">
        <v>129389.65218751866</v>
      </c>
      <c r="S156" s="94">
        <v>0.71118808618234175</v>
      </c>
      <c r="T156" s="277">
        <v>92020.379111040238</v>
      </c>
      <c r="U156" s="278">
        <f>VLOOKUP(D156,'[1]2027-28 Calculations'!$B$4:$AU$291,29,FALSE)</f>
        <v>321825970.69777811</v>
      </c>
      <c r="V156" s="277">
        <f>VLOOKUP(D156,'[1]2027-28 Calculations'!$B$4:$AU$291,42,FALSE)</f>
        <v>51855521.133272015</v>
      </c>
      <c r="W156" s="277">
        <f>VLOOKUP(D156,'[1]2027-28 Calculations'!$B$4:$AU$291,43,FALSE)</f>
        <v>133180922.67527817</v>
      </c>
      <c r="X156" s="284">
        <f>VLOOKUP(D156,'[1]2027-28 Calculations'!$B$4:$AU$291,46,FALSE)</f>
        <v>506862000</v>
      </c>
      <c r="Y156" s="280"/>
      <c r="Z156" s="285">
        <f t="shared" si="10"/>
        <v>0</v>
      </c>
      <c r="AA156" s="282">
        <v>129389.65218751866</v>
      </c>
      <c r="AB156" s="94">
        <v>0.71118808618234175</v>
      </c>
      <c r="AC156" s="277">
        <v>92020.379111040238</v>
      </c>
      <c r="AD156" s="278">
        <f>VLOOKUP(D156,'[1]2028-29 Calculations '!$B$4:$AU$291,29,FALSE)</f>
        <v>324560551.67047918</v>
      </c>
      <c r="AE156" s="277">
        <f>VLOOKUP(D156,'[1]2028-29 Calculations '!$B$4:$AU$291,42,FALSE)</f>
        <v>60228324.300049104</v>
      </c>
      <c r="AF156" s="277">
        <f>VLOOKUP(D156,'[1]2028-29 Calculations '!$B$4:$AU$291,43,FALSE)</f>
        <v>154339274.16274133</v>
      </c>
      <c r="AG156" s="284">
        <f>VLOOKUP(D156,'[1]2028-29 Calculations '!$B$4:$AU$291,46,FALSE)</f>
        <v>539128000</v>
      </c>
    </row>
    <row r="157" spans="4:33">
      <c r="D157" s="79" t="s">
        <v>292</v>
      </c>
      <c r="E157" s="80" t="s">
        <v>585</v>
      </c>
      <c r="F157" s="274" t="s">
        <v>60</v>
      </c>
      <c r="G157" s="275"/>
      <c r="H157" s="275"/>
      <c r="I157" s="276">
        <v>100716.45980607791</v>
      </c>
      <c r="J157" s="94">
        <v>0.81047832776386686</v>
      </c>
      <c r="K157" s="277">
        <v>81628.507921926735</v>
      </c>
      <c r="L157" s="278">
        <f>VLOOKUP(D157,'[1]2026-27 Calculations'!$B$5:$AU$292,29,FALSE)</f>
        <v>271629320.16436964</v>
      </c>
      <c r="M157" s="277">
        <f>VLOOKUP(D157,'[1]2026-27 Calculations'!$B$5:$AU$292,42,FALSE)</f>
        <v>69691110.871656254</v>
      </c>
      <c r="N157" s="277">
        <f>VLOOKUP(D157,'[1]2026-27 Calculations'!$B$5:$AU$292,43,FALSE)</f>
        <v>145767792.99371764</v>
      </c>
      <c r="O157" s="279">
        <f>VLOOKUP(D157,'[1]2026-27 Calculations'!$B$5:$AU$292,46,FALSE)</f>
        <v>487088000</v>
      </c>
      <c r="P157" s="280"/>
      <c r="Q157" s="281">
        <f t="shared" si="9"/>
        <v>0</v>
      </c>
      <c r="R157" s="282">
        <v>100716.45980607791</v>
      </c>
      <c r="S157" s="94">
        <v>0.81047832776386686</v>
      </c>
      <c r="T157" s="277">
        <v>81628.507921926735</v>
      </c>
      <c r="U157" s="278">
        <f>VLOOKUP(D157,'[1]2027-28 Calculations'!$B$4:$AU$291,29,FALSE)</f>
        <v>285482129.63658124</v>
      </c>
      <c r="V157" s="277">
        <f>VLOOKUP(D157,'[1]2027-28 Calculations'!$B$4:$AU$291,42,FALSE)</f>
        <v>64158019.317364223</v>
      </c>
      <c r="W157" s="277">
        <f>VLOOKUP(D157,'[1]2027-28 Calculations'!$B$4:$AU$291,43,FALSE)</f>
        <v>134368227.33316383</v>
      </c>
      <c r="X157" s="284">
        <f>VLOOKUP(D157,'[1]2027-28 Calculations'!$B$4:$AU$291,46,FALSE)</f>
        <v>484008000</v>
      </c>
      <c r="Y157" s="280"/>
      <c r="Z157" s="285">
        <f t="shared" si="10"/>
        <v>0</v>
      </c>
      <c r="AA157" s="282">
        <v>100716.45980607791</v>
      </c>
      <c r="AB157" s="94">
        <v>0.81047832776386686</v>
      </c>
      <c r="AC157" s="277">
        <v>81628.507921926735</v>
      </c>
      <c r="AD157" s="278">
        <f>VLOOKUP(D157,'[1]2028-29 Calculations '!$B$4:$AU$291,29,FALSE)</f>
        <v>287907894.08951747</v>
      </c>
      <c r="AE157" s="277">
        <f>VLOOKUP(D157,'[1]2028-29 Calculations '!$B$4:$AU$291,42,FALSE)</f>
        <v>74448567.544010282</v>
      </c>
      <c r="AF157" s="277">
        <f>VLOOKUP(D157,'[1]2028-29 Calculations '!$B$4:$AU$291,43,FALSE)</f>
        <v>155715205.00499046</v>
      </c>
      <c r="AG157" s="284">
        <f>VLOOKUP(D157,'[1]2028-29 Calculations '!$B$4:$AU$291,46,FALSE)</f>
        <v>518072000</v>
      </c>
    </row>
    <row r="158" spans="4:33" s="10" customFormat="1">
      <c r="D158" s="104" t="s">
        <v>293</v>
      </c>
      <c r="E158" s="105" t="s">
        <v>586</v>
      </c>
      <c r="F158" s="286" t="s">
        <v>74</v>
      </c>
      <c r="G158" s="287"/>
      <c r="H158" s="287"/>
      <c r="I158" s="258">
        <v>432998.53573771368</v>
      </c>
      <c r="J158" s="107">
        <v>0</v>
      </c>
      <c r="K158" s="261">
        <v>0</v>
      </c>
      <c r="L158" s="260">
        <f>VLOOKUP(D158,'[1]2026-27 Calculations'!$B$5:$AU$292,29,FALSE)</f>
        <v>1429251928.1857078</v>
      </c>
      <c r="M158" s="261">
        <f>VLOOKUP(D158,'[1]2026-27 Calculations'!$B$5:$AU$292,42,FALSE)</f>
        <v>51205898.168948166</v>
      </c>
      <c r="N158" s="261">
        <f>VLOOKUP(D158,'[1]2026-27 Calculations'!$B$5:$AU$292,43,FALSE)</f>
        <v>60229076.954500712</v>
      </c>
      <c r="O158" s="262">
        <f>VLOOKUP(D158,'[1]2026-27 Calculations'!$B$5:$AU$292,46,FALSE)</f>
        <v>1540687000</v>
      </c>
      <c r="P158" s="288"/>
      <c r="Q158" s="263">
        <f t="shared" si="9"/>
        <v>0</v>
      </c>
      <c r="R158" s="264">
        <v>432998.53573771368</v>
      </c>
      <c r="S158" s="107">
        <v>0</v>
      </c>
      <c r="T158" s="261">
        <v>0</v>
      </c>
      <c r="U158" s="260">
        <f>VLOOKUP(D158,'[1]2027-28 Calculations'!$B$4:$AU$291,29,FALSE)</f>
        <v>1520018853.6165617</v>
      </c>
      <c r="V158" s="261">
        <f>VLOOKUP(D158,'[1]2027-28 Calculations'!$B$4:$AU$291,42,FALSE)</f>
        <v>47297712.814938292</v>
      </c>
      <c r="W158" s="261">
        <f>VLOOKUP(D158,'[1]2027-28 Calculations'!$B$4:$AU$291,43,FALSE)</f>
        <v>62216636.493999228</v>
      </c>
      <c r="X158" s="266">
        <f>VLOOKUP(D158,'[1]2027-28 Calculations'!$B$4:$AU$291,46,FALSE)</f>
        <v>1629533000</v>
      </c>
      <c r="Y158" s="288"/>
      <c r="Z158" s="289">
        <f t="shared" si="10"/>
        <v>0</v>
      </c>
      <c r="AA158" s="264">
        <v>432998.53573771368</v>
      </c>
      <c r="AB158" s="107">
        <v>0</v>
      </c>
      <c r="AC158" s="261">
        <v>0</v>
      </c>
      <c r="AD158" s="260">
        <f>VLOOKUP(D158,'[1]2028-29 Calculations '!$B$4:$AU$291,29,FALSE)</f>
        <v>1547603217.213824</v>
      </c>
      <c r="AE158" s="261">
        <f>VLOOKUP(D158,'[1]2028-29 Calculations '!$B$4:$AU$291,42,FALSE)</f>
        <v>54698372.582366437</v>
      </c>
      <c r="AF158" s="261">
        <f>VLOOKUP(D158,'[1]2028-29 Calculations '!$B$4:$AU$291,43,FALSE)</f>
        <v>64207568.861807212</v>
      </c>
      <c r="AG158" s="266">
        <f>VLOOKUP(D158,'[1]2028-29 Calculations '!$B$4:$AU$291,46,FALSE)</f>
        <v>1666509000</v>
      </c>
    </row>
    <row r="159" spans="4:33">
      <c r="D159" s="79" t="s">
        <v>294</v>
      </c>
      <c r="E159" s="80" t="s">
        <v>587</v>
      </c>
      <c r="F159" s="274" t="s">
        <v>60</v>
      </c>
      <c r="G159" s="275"/>
      <c r="H159" s="275"/>
      <c r="I159" s="276">
        <v>44675.158065875301</v>
      </c>
      <c r="J159" s="94">
        <v>0.79218770420341333</v>
      </c>
      <c r="K159" s="277">
        <v>35391.110903130357</v>
      </c>
      <c r="L159" s="278">
        <f>VLOOKUP(D159,'[1]2026-27 Calculations'!$B$5:$AU$292,29,FALSE)</f>
        <v>117768456.62392452</v>
      </c>
      <c r="M159" s="277">
        <f>VLOOKUP(D159,'[1]2026-27 Calculations'!$B$5:$AU$292,42,FALSE)</f>
        <v>46849865.773891315</v>
      </c>
      <c r="N159" s="277">
        <f>VLOOKUP(D159,'[1]2026-27 Calculations'!$B$5:$AU$292,43,FALSE)</f>
        <v>64658738.059765838</v>
      </c>
      <c r="O159" s="279">
        <f>VLOOKUP(D159,'[1]2026-27 Calculations'!$B$5:$AU$292,46,FALSE)</f>
        <v>229277000</v>
      </c>
      <c r="P159" s="280"/>
      <c r="Q159" s="281">
        <f t="shared" si="9"/>
        <v>0</v>
      </c>
      <c r="R159" s="282">
        <v>44675.158065875301</v>
      </c>
      <c r="S159" s="94">
        <v>0.79218770420341333</v>
      </c>
      <c r="T159" s="277">
        <v>35391.110903130357</v>
      </c>
      <c r="U159" s="278">
        <f>VLOOKUP(D159,'[1]2027-28 Calculations'!$B$4:$AU$291,29,FALSE)</f>
        <v>123774523.97505005</v>
      </c>
      <c r="V159" s="277">
        <f>VLOOKUP(D159,'[1]2027-28 Calculations'!$B$4:$AU$291,42,FALSE)</f>
        <v>43541720.902535439</v>
      </c>
      <c r="W159" s="277">
        <f>VLOOKUP(D159,'[1]2027-28 Calculations'!$B$4:$AU$291,43,FALSE)</f>
        <v>59602192.200745948</v>
      </c>
      <c r="X159" s="284">
        <f>VLOOKUP(D159,'[1]2027-28 Calculations'!$B$4:$AU$291,46,FALSE)</f>
        <v>226918000</v>
      </c>
      <c r="Y159" s="280"/>
      <c r="Z159" s="285">
        <f t="shared" si="10"/>
        <v>0</v>
      </c>
      <c r="AA159" s="282">
        <v>44675.158065875301</v>
      </c>
      <c r="AB159" s="94">
        <v>0.79218770420341333</v>
      </c>
      <c r="AC159" s="277">
        <v>35391.110903130357</v>
      </c>
      <c r="AD159" s="278">
        <f>VLOOKUP(D159,'[1]2028-29 Calculations '!$B$4:$AU$291,29,FALSE)</f>
        <v>124826245.9893842</v>
      </c>
      <c r="AE159" s="277">
        <f>VLOOKUP(D159,'[1]2028-29 Calculations '!$B$4:$AU$291,42,FALSE)</f>
        <v>50039980.348509215</v>
      </c>
      <c r="AF159" s="277">
        <f>VLOOKUP(D159,'[1]2028-29 Calculations '!$B$4:$AU$291,43,FALSE)</f>
        <v>69071146.962994397</v>
      </c>
      <c r="AG159" s="284">
        <f>VLOOKUP(D159,'[1]2028-29 Calculations '!$B$4:$AU$291,46,FALSE)</f>
        <v>243937000</v>
      </c>
    </row>
    <row r="160" spans="4:33">
      <c r="D160" s="79" t="s">
        <v>295</v>
      </c>
      <c r="E160" s="80" t="s">
        <v>588</v>
      </c>
      <c r="F160" s="274" t="s">
        <v>60</v>
      </c>
      <c r="G160" s="275"/>
      <c r="H160" s="275"/>
      <c r="I160" s="276">
        <v>34629.996862107226</v>
      </c>
      <c r="J160" s="94">
        <v>0.76658070353470587</v>
      </c>
      <c r="K160" s="277">
        <v>26546.687357958814</v>
      </c>
      <c r="L160" s="278">
        <f>VLOOKUP(D160,'[1]2026-27 Calculations'!$B$5:$AU$292,29,FALSE)</f>
        <v>88337503.933738649</v>
      </c>
      <c r="M160" s="277">
        <f>VLOOKUP(D160,'[1]2026-27 Calculations'!$B$5:$AU$292,42,FALSE)</f>
        <v>36698201.285995781</v>
      </c>
      <c r="N160" s="277">
        <f>VLOOKUP(D160,'[1]2026-27 Calculations'!$B$5:$AU$292,43,FALSE)</f>
        <v>50120290.404251389</v>
      </c>
      <c r="O160" s="279">
        <f>VLOOKUP(D160,'[1]2026-27 Calculations'!$B$5:$AU$292,46,FALSE)</f>
        <v>175156000</v>
      </c>
      <c r="P160" s="280"/>
      <c r="Q160" s="281">
        <f t="shared" si="9"/>
        <v>0</v>
      </c>
      <c r="R160" s="282">
        <v>34629.996862107226</v>
      </c>
      <c r="S160" s="94">
        <v>0.76658070353470587</v>
      </c>
      <c r="T160" s="277">
        <v>26546.687357958814</v>
      </c>
      <c r="U160" s="278">
        <f>VLOOKUP(D160,'[1]2027-28 Calculations'!$B$4:$AU$291,29,FALSE)</f>
        <v>92842623.670092285</v>
      </c>
      <c r="V160" s="277">
        <f>VLOOKUP(D160,'[1]2027-28 Calculations'!$B$4:$AU$291,42,FALSE)</f>
        <v>34378921.607055977</v>
      </c>
      <c r="W160" s="277">
        <f>VLOOKUP(D160,'[1]2027-28 Calculations'!$B$4:$AU$291,43,FALSE)</f>
        <v>46200703.438878909</v>
      </c>
      <c r="X160" s="284">
        <f>VLOOKUP(D160,'[1]2027-28 Calculations'!$B$4:$AU$291,46,FALSE)</f>
        <v>173422000</v>
      </c>
      <c r="Y160" s="280"/>
      <c r="Z160" s="285">
        <f t="shared" si="10"/>
        <v>0</v>
      </c>
      <c r="AA160" s="282">
        <v>34629.996862107226</v>
      </c>
      <c r="AB160" s="94">
        <v>0.76658070353470587</v>
      </c>
      <c r="AC160" s="277">
        <v>26546.687357958814</v>
      </c>
      <c r="AD160" s="278">
        <f>VLOOKUP(D160,'[1]2028-29 Calculations '!$B$4:$AU$291,29,FALSE)</f>
        <v>93631514.857442409</v>
      </c>
      <c r="AE160" s="277">
        <f>VLOOKUP(D160,'[1]2028-29 Calculations '!$B$4:$AU$291,42,FALSE)</f>
        <v>39191719.372730963</v>
      </c>
      <c r="AF160" s="277">
        <f>VLOOKUP(D160,'[1]2028-29 Calculations '!$B$4:$AU$291,43,FALSE)</f>
        <v>53540573.915007569</v>
      </c>
      <c r="AG160" s="284">
        <f>VLOOKUP(D160,'[1]2028-29 Calculations '!$B$4:$AU$291,46,FALSE)</f>
        <v>186364000</v>
      </c>
    </row>
    <row r="161" spans="4:33">
      <c r="D161" s="79" t="s">
        <v>296</v>
      </c>
      <c r="E161" s="80" t="s">
        <v>589</v>
      </c>
      <c r="F161" s="274" t="s">
        <v>60</v>
      </c>
      <c r="G161" s="275"/>
      <c r="H161" s="275"/>
      <c r="I161" s="276">
        <v>278514.44528409786</v>
      </c>
      <c r="J161" s="94">
        <v>0.62854818712564453</v>
      </c>
      <c r="K161" s="277">
        <v>175059.74967162422</v>
      </c>
      <c r="L161" s="278">
        <f>VLOOKUP(D161,'[1]2026-27 Calculations'!$B$5:$AU$292,29,FALSE)</f>
        <v>1361170370.7111766</v>
      </c>
      <c r="M161" s="277">
        <f>VLOOKUP(D161,'[1]2026-27 Calculations'!$B$5:$AU$292,42,FALSE)</f>
        <v>31590773.593973853</v>
      </c>
      <c r="N161" s="277">
        <f>VLOOKUP(D161,'[1]2026-27 Calculations'!$B$5:$AU$292,43,FALSE)</f>
        <v>148477671.85557419</v>
      </c>
      <c r="O161" s="279">
        <f>VLOOKUP(D161,'[1]2026-27 Calculations'!$B$5:$AU$292,46,FALSE)</f>
        <v>1541239000</v>
      </c>
      <c r="P161" s="280"/>
      <c r="Q161" s="281">
        <f t="shared" si="9"/>
        <v>0</v>
      </c>
      <c r="R161" s="282">
        <v>278514.44528409786</v>
      </c>
      <c r="S161" s="94">
        <v>0.62854818712564453</v>
      </c>
      <c r="T161" s="277">
        <v>175059.74967162422</v>
      </c>
      <c r="U161" s="278">
        <f>VLOOKUP(D161,'[1]2027-28 Calculations'!$B$4:$AU$291,29,FALSE)</f>
        <v>1440327540.575932</v>
      </c>
      <c r="V161" s="277">
        <f>VLOOKUP(D161,'[1]2027-28 Calculations'!$B$4:$AU$291,42,FALSE)</f>
        <v>28975982.972051963</v>
      </c>
      <c r="W161" s="277">
        <f>VLOOKUP(D161,'[1]2027-28 Calculations'!$B$4:$AU$291,43,FALSE)</f>
        <v>136866183.92204466</v>
      </c>
      <c r="X161" s="284">
        <f>VLOOKUP(D161,'[1]2027-28 Calculations'!$B$4:$AU$291,46,FALSE)</f>
        <v>1606170000</v>
      </c>
      <c r="Y161" s="280"/>
      <c r="Z161" s="285">
        <f t="shared" si="10"/>
        <v>0</v>
      </c>
      <c r="AA161" s="282">
        <v>278514.44528409786</v>
      </c>
      <c r="AB161" s="94">
        <v>0.62854818712564453</v>
      </c>
      <c r="AC161" s="277">
        <v>175059.74967162422</v>
      </c>
      <c r="AD161" s="278">
        <f>VLOOKUP(D161,'[1]2028-29 Calculations '!$B$4:$AU$291,29,FALSE)</f>
        <v>1460557391.3652949</v>
      </c>
      <c r="AE161" s="277">
        <f>VLOOKUP(D161,'[1]2028-29 Calculations '!$B$4:$AU$291,42,FALSE)</f>
        <v>33749410.707936935</v>
      </c>
      <c r="AF161" s="277">
        <f>VLOOKUP(D161,'[1]2028-29 Calculations '!$B$4:$AU$291,43,FALSE)</f>
        <v>158610010.04968831</v>
      </c>
      <c r="AG161" s="284">
        <f>VLOOKUP(D161,'[1]2028-29 Calculations '!$B$4:$AU$291,46,FALSE)</f>
        <v>1652917000</v>
      </c>
    </row>
    <row r="162" spans="4:33">
      <c r="D162" s="79" t="s">
        <v>297</v>
      </c>
      <c r="E162" s="80" t="s">
        <v>590</v>
      </c>
      <c r="F162" s="274" t="s">
        <v>60</v>
      </c>
      <c r="G162" s="275"/>
      <c r="H162" s="275"/>
      <c r="I162" s="276">
        <v>64695.756475968381</v>
      </c>
      <c r="J162" s="94">
        <v>0.73195988363586872</v>
      </c>
      <c r="K162" s="277">
        <v>47354.698381884315</v>
      </c>
      <c r="L162" s="278">
        <f>VLOOKUP(D162,'[1]2026-27 Calculations'!$B$5:$AU$292,29,FALSE)</f>
        <v>157578826.9995417</v>
      </c>
      <c r="M162" s="277">
        <f>VLOOKUP(D162,'[1]2026-27 Calculations'!$B$5:$AU$292,42,FALSE)</f>
        <v>60385418.424418688</v>
      </c>
      <c r="N162" s="277">
        <f>VLOOKUP(D162,'[1]2026-27 Calculations'!$B$5:$AU$292,43,FALSE)</f>
        <v>93634721.233438581</v>
      </c>
      <c r="O162" s="279">
        <f>VLOOKUP(D162,'[1]2026-27 Calculations'!$B$5:$AU$292,46,FALSE)</f>
        <v>311599000</v>
      </c>
      <c r="P162" s="280"/>
      <c r="Q162" s="281">
        <f t="shared" si="9"/>
        <v>0</v>
      </c>
      <c r="R162" s="282">
        <v>64695.756475968381</v>
      </c>
      <c r="S162" s="94">
        <v>0.73195988363586872</v>
      </c>
      <c r="T162" s="277">
        <v>47354.698381884315</v>
      </c>
      <c r="U162" s="278">
        <f>VLOOKUP(D162,'[1]2027-28 Calculations'!$B$4:$AU$291,29,FALSE)</f>
        <v>165615181.34434623</v>
      </c>
      <c r="V162" s="277">
        <f>VLOOKUP(D162,'[1]2027-28 Calculations'!$B$4:$AU$291,42,FALSE)</f>
        <v>55758786.629841387</v>
      </c>
      <c r="W162" s="277">
        <f>VLOOKUP(D162,'[1]2027-28 Calculations'!$B$4:$AU$291,43,FALSE)</f>
        <v>86312149.279191867</v>
      </c>
      <c r="X162" s="284">
        <f>VLOOKUP(D162,'[1]2027-28 Calculations'!$B$4:$AU$291,46,FALSE)</f>
        <v>307686000</v>
      </c>
      <c r="Y162" s="280"/>
      <c r="Z162" s="285">
        <f t="shared" si="10"/>
        <v>0</v>
      </c>
      <c r="AA162" s="282">
        <v>64695.756475968381</v>
      </c>
      <c r="AB162" s="94">
        <v>0.73195988363586872</v>
      </c>
      <c r="AC162" s="277">
        <v>47354.698381884315</v>
      </c>
      <c r="AD162" s="278">
        <f>VLOOKUP(D162,'[1]2028-29 Calculations '!$B$4:$AU$291,29,FALSE)</f>
        <v>167022426.76556799</v>
      </c>
      <c r="AE162" s="277">
        <f>VLOOKUP(D162,'[1]2028-29 Calculations '!$B$4:$AU$291,42,FALSE)</f>
        <v>64504328.316213548</v>
      </c>
      <c r="AF162" s="277">
        <f>VLOOKUP(D162,'[1]2028-29 Calculations '!$B$4:$AU$291,43,FALSE)</f>
        <v>100024494.5265681</v>
      </c>
      <c r="AG162" s="284">
        <f>VLOOKUP(D162,'[1]2028-29 Calculations '!$B$4:$AU$291,46,FALSE)</f>
        <v>331551000</v>
      </c>
    </row>
    <row r="163" spans="4:33" s="10" customFormat="1">
      <c r="D163" s="104" t="s">
        <v>298</v>
      </c>
      <c r="E163" s="105" t="s">
        <v>591</v>
      </c>
      <c r="F163" s="286" t="s">
        <v>74</v>
      </c>
      <c r="G163" s="287"/>
      <c r="H163" s="287"/>
      <c r="I163" s="258">
        <v>422515.35668804881</v>
      </c>
      <c r="J163" s="107">
        <v>0</v>
      </c>
      <c r="K163" s="261">
        <v>0</v>
      </c>
      <c r="L163" s="260">
        <f>VLOOKUP(D163,'[1]2026-27 Calculations'!$B$5:$AU$292,29,FALSE)</f>
        <v>486114829.14806211</v>
      </c>
      <c r="M163" s="261">
        <f>VLOOKUP(D163,'[1]2026-27 Calculations'!$B$5:$AU$292,42,FALSE)</f>
        <v>32475055.897999451</v>
      </c>
      <c r="N163" s="261">
        <f>VLOOKUP(D163,'[1]2026-27 Calculations'!$B$5:$AU$292,43,FALSE)</f>
        <v>38932337.034669407</v>
      </c>
      <c r="O163" s="262">
        <f>VLOOKUP(D163,'[1]2026-27 Calculations'!$B$5:$AU$292,46,FALSE)</f>
        <v>557522000</v>
      </c>
      <c r="P163" s="288"/>
      <c r="Q163" s="263">
        <f t="shared" si="9"/>
        <v>0</v>
      </c>
      <c r="R163" s="264">
        <v>422515.35668804881</v>
      </c>
      <c r="S163" s="107">
        <v>0</v>
      </c>
      <c r="T163" s="261">
        <v>0</v>
      </c>
      <c r="U163" s="260">
        <f>VLOOKUP(D163,'[1]2027-28 Calculations'!$B$4:$AU$291,29,FALSE)</f>
        <v>516986327.43187004</v>
      </c>
      <c r="V163" s="261">
        <f>VLOOKUP(D163,'[1]2027-28 Calculations'!$B$4:$AU$291,42,FALSE)</f>
        <v>30026952.463330612</v>
      </c>
      <c r="W163" s="261">
        <f>VLOOKUP(D163,'[1]2027-28 Calculations'!$B$4:$AU$291,43,FALSE)</f>
        <v>40217104.156813502</v>
      </c>
      <c r="X163" s="266">
        <f>VLOOKUP(D163,'[1]2027-28 Calculations'!$B$4:$AU$291,46,FALSE)</f>
        <v>587230000</v>
      </c>
      <c r="Y163" s="288"/>
      <c r="Z163" s="289">
        <f t="shared" si="10"/>
        <v>0</v>
      </c>
      <c r="AA163" s="264">
        <v>422515.35668804881</v>
      </c>
      <c r="AB163" s="107">
        <v>0</v>
      </c>
      <c r="AC163" s="261">
        <v>0</v>
      </c>
      <c r="AD163" s="260">
        <f>VLOOKUP(D163,'[1]2028-29 Calculations '!$B$4:$AU$291,29,FALSE)</f>
        <v>526368276.08123302</v>
      </c>
      <c r="AE163" s="261">
        <f>VLOOKUP(D163,'[1]2028-29 Calculations '!$B$4:$AU$291,42,FALSE)</f>
        <v>34689402.748590894</v>
      </c>
      <c r="AF163" s="261">
        <f>VLOOKUP(D163,'[1]2028-29 Calculations '!$B$4:$AU$291,43,FALSE)</f>
        <v>41504051.489831537</v>
      </c>
      <c r="AG163" s="266">
        <f>VLOOKUP(D163,'[1]2028-29 Calculations '!$B$4:$AU$291,46,FALSE)</f>
        <v>602562000</v>
      </c>
    </row>
    <row r="164" spans="4:33">
      <c r="D164" s="79" t="s">
        <v>299</v>
      </c>
      <c r="E164" s="80" t="s">
        <v>300</v>
      </c>
      <c r="F164" s="274" t="s">
        <v>60</v>
      </c>
      <c r="G164" s="275"/>
      <c r="H164" s="275"/>
      <c r="I164" s="276">
        <v>42268.482863517791</v>
      </c>
      <c r="J164" s="94">
        <v>0.47567505216951095</v>
      </c>
      <c r="K164" s="277">
        <v>20106.062791229906</v>
      </c>
      <c r="L164" s="278">
        <f>VLOOKUP(D164,'[1]2026-27 Calculations'!$B$5:$AU$292,29,FALSE)</f>
        <v>156333920.24389887</v>
      </c>
      <c r="M164" s="277">
        <f>VLOOKUP(D164,'[1]2026-27 Calculations'!$B$5:$AU$292,42,FALSE)</f>
        <v>889126.46687951253</v>
      </c>
      <c r="N164" s="277">
        <f>VLOOKUP(D164,'[1]2026-27 Calculations'!$B$5:$AU$292,43,FALSE)</f>
        <v>1870167.1560532348</v>
      </c>
      <c r="O164" s="279">
        <f>VLOOKUP(D164,'[1]2026-27 Calculations'!$B$5:$AU$292,46,FALSE)</f>
        <v>159093000</v>
      </c>
      <c r="P164" s="280"/>
      <c r="Q164" s="281">
        <f t="shared" si="9"/>
        <v>0</v>
      </c>
      <c r="R164" s="282">
        <v>42268.482863517791</v>
      </c>
      <c r="S164" s="94">
        <v>0.47567505216951095</v>
      </c>
      <c r="T164" s="277">
        <v>20106.062791229906</v>
      </c>
      <c r="U164" s="278">
        <f>VLOOKUP(D164,'[1]2027-28 Calculations'!$B$4:$AU$291,29,FALSE)</f>
        <v>165425324.92522752</v>
      </c>
      <c r="V164" s="277">
        <f>VLOOKUP(D164,'[1]2027-28 Calculations'!$B$4:$AU$291,42,FALSE)</f>
        <v>840897.49418983655</v>
      </c>
      <c r="W164" s="277">
        <f>VLOOKUP(D164,'[1]2027-28 Calculations'!$B$4:$AU$291,43,FALSE)</f>
        <v>1723913.3584632631</v>
      </c>
      <c r="X164" s="284">
        <f>VLOOKUP(D164,'[1]2027-28 Calculations'!$B$4:$AU$291,46,FALSE)</f>
        <v>167990000</v>
      </c>
      <c r="Y164" s="280"/>
      <c r="Z164" s="285">
        <f t="shared" si="10"/>
        <v>0</v>
      </c>
      <c r="AA164" s="282">
        <v>42268.482863517791</v>
      </c>
      <c r="AB164" s="94">
        <v>0.47567505216951095</v>
      </c>
      <c r="AC164" s="277">
        <v>20106.062791229906</v>
      </c>
      <c r="AD164" s="278">
        <f>VLOOKUP(D164,'[1]2028-29 Calculations '!$B$4:$AU$291,29,FALSE)</f>
        <v>167748775.3528164</v>
      </c>
      <c r="AE164" s="277">
        <f>VLOOKUP(D164,'[1]2028-29 Calculations '!$B$4:$AU$291,42,FALSE)</f>
        <v>949383.09782908543</v>
      </c>
      <c r="AF164" s="277">
        <f>VLOOKUP(D164,'[1]2028-29 Calculations '!$B$4:$AU$291,43,FALSE)</f>
        <v>1997790.1573290629</v>
      </c>
      <c r="AG164" s="284">
        <f>VLOOKUP(D164,'[1]2028-29 Calculations '!$B$4:$AU$291,46,FALSE)</f>
        <v>170696000</v>
      </c>
    </row>
    <row r="165" spans="4:33">
      <c r="D165" s="79" t="s">
        <v>301</v>
      </c>
      <c r="E165" s="80" t="s">
        <v>302</v>
      </c>
      <c r="F165" s="274" t="s">
        <v>60</v>
      </c>
      <c r="G165" s="275"/>
      <c r="H165" s="275"/>
      <c r="I165" s="276">
        <v>54773.319857561022</v>
      </c>
      <c r="J165" s="94">
        <v>0.5443473301110201</v>
      </c>
      <c r="K165" s="277">
        <v>29815.710425780264</v>
      </c>
      <c r="L165" s="278">
        <f>VLOOKUP(D165,'[1]2026-27 Calculations'!$B$5:$AU$292,29,FALSE)</f>
        <v>231830913.09912226</v>
      </c>
      <c r="M165" s="277">
        <f>VLOOKUP(D165,'[1]2026-27 Calculations'!$B$5:$AU$292,42,FALSE)</f>
        <v>9830006.6563509572</v>
      </c>
      <c r="N165" s="277">
        <f>VLOOKUP(D165,'[1]2026-27 Calculations'!$B$5:$AU$292,43,FALSE)</f>
        <v>22811955.49621677</v>
      </c>
      <c r="O165" s="279">
        <f>VLOOKUP(D165,'[1]2026-27 Calculations'!$B$5:$AU$292,46,FALSE)</f>
        <v>264473000</v>
      </c>
      <c r="P165" s="280"/>
      <c r="Q165" s="281">
        <f t="shared" si="9"/>
        <v>0</v>
      </c>
      <c r="R165" s="282">
        <v>54773.319857561022</v>
      </c>
      <c r="S165" s="94">
        <v>0.5443473301110201</v>
      </c>
      <c r="T165" s="277">
        <v>29815.710425780264</v>
      </c>
      <c r="U165" s="278">
        <f>VLOOKUP(D165,'[1]2027-28 Calculations'!$B$4:$AU$291,29,FALSE)</f>
        <v>245312751.49566382</v>
      </c>
      <c r="V165" s="277">
        <f>VLOOKUP(D165,'[1]2027-28 Calculations'!$B$4:$AU$291,42,FALSE)</f>
        <v>9233747.0897754114</v>
      </c>
      <c r="W165" s="277">
        <f>VLOOKUP(D165,'[1]2027-28 Calculations'!$B$4:$AU$291,43,FALSE)</f>
        <v>21027978.534063257</v>
      </c>
      <c r="X165" s="284">
        <f>VLOOKUP(D165,'[1]2027-28 Calculations'!$B$4:$AU$291,46,FALSE)</f>
        <v>275574000</v>
      </c>
      <c r="Y165" s="280"/>
      <c r="Z165" s="285">
        <f t="shared" si="10"/>
        <v>0</v>
      </c>
      <c r="AA165" s="282">
        <v>54773.319857561022</v>
      </c>
      <c r="AB165" s="94">
        <v>0.5443473301110201</v>
      </c>
      <c r="AC165" s="277">
        <v>29815.710425780264</v>
      </c>
      <c r="AD165" s="278">
        <f>VLOOKUP(D165,'[1]2028-29 Calculations '!$B$4:$AU$291,29,FALSE)</f>
        <v>248758245.81531063</v>
      </c>
      <c r="AE165" s="277">
        <f>VLOOKUP(D165,'[1]2028-29 Calculations '!$B$4:$AU$291,42,FALSE)</f>
        <v>10497431.189041382</v>
      </c>
      <c r="AF165" s="277">
        <f>VLOOKUP(D165,'[1]2028-29 Calculations '!$B$4:$AU$291,43,FALSE)</f>
        <v>24368677.426646683</v>
      </c>
      <c r="AG165" s="284">
        <f>VLOOKUP(D165,'[1]2028-29 Calculations '!$B$4:$AU$291,46,FALSE)</f>
        <v>283624000</v>
      </c>
    </row>
    <row r="166" spans="4:33">
      <c r="D166" s="79" t="s">
        <v>303</v>
      </c>
      <c r="E166" s="80" t="s">
        <v>304</v>
      </c>
      <c r="F166" s="274" t="s">
        <v>60</v>
      </c>
      <c r="G166" s="275"/>
      <c r="H166" s="275"/>
      <c r="I166" s="276">
        <v>25511.774638406161</v>
      </c>
      <c r="J166" s="94">
        <v>0.60776562617687047</v>
      </c>
      <c r="K166" s="277">
        <v>15505.179687994123</v>
      </c>
      <c r="L166" s="278">
        <f>VLOOKUP(D166,'[1]2026-27 Calculations'!$B$5:$AU$292,29,FALSE)</f>
        <v>120559930.10066178</v>
      </c>
      <c r="M166" s="277">
        <f>VLOOKUP(D166,'[1]2026-27 Calculations'!$B$5:$AU$292,42,FALSE)</f>
        <v>9635692.9202436339</v>
      </c>
      <c r="N166" s="277">
        <f>VLOOKUP(D166,'[1]2026-27 Calculations'!$B$5:$AU$292,43,FALSE)</f>
        <v>14818953.570358658</v>
      </c>
      <c r="O166" s="279">
        <f>VLOOKUP(D166,'[1]2026-27 Calculations'!$B$5:$AU$292,46,FALSE)</f>
        <v>145015000</v>
      </c>
      <c r="P166" s="280"/>
      <c r="Q166" s="281">
        <f t="shared" si="9"/>
        <v>0</v>
      </c>
      <c r="R166" s="282">
        <v>25511.774638406161</v>
      </c>
      <c r="S166" s="94">
        <v>0.60776562617687047</v>
      </c>
      <c r="T166" s="277">
        <v>15505.179687994123</v>
      </c>
      <c r="U166" s="278">
        <f>VLOOKUP(D166,'[1]2027-28 Calculations'!$B$4:$AU$291,29,FALSE)</f>
        <v>127570942.88143152</v>
      </c>
      <c r="V166" s="277">
        <f>VLOOKUP(D166,'[1]2027-28 Calculations'!$B$4:$AU$291,42,FALSE)</f>
        <v>9200958.8613330666</v>
      </c>
      <c r="W166" s="277">
        <f>VLOOKUP(D166,'[1]2027-28 Calculations'!$B$4:$AU$291,43,FALSE)</f>
        <v>13660058.105341345</v>
      </c>
      <c r="X166" s="284">
        <f>VLOOKUP(D166,'[1]2027-28 Calculations'!$B$4:$AU$291,46,FALSE)</f>
        <v>150432000</v>
      </c>
      <c r="Y166" s="280"/>
      <c r="Z166" s="285">
        <f t="shared" si="10"/>
        <v>0</v>
      </c>
      <c r="AA166" s="282">
        <v>25511.774638406161</v>
      </c>
      <c r="AB166" s="94">
        <v>0.60776562617687047</v>
      </c>
      <c r="AC166" s="277">
        <v>15505.179687994123</v>
      </c>
      <c r="AD166" s="278">
        <f>VLOOKUP(D166,'[1]2028-29 Calculations '!$B$4:$AU$291,29,FALSE)</f>
        <v>129362716.67374386</v>
      </c>
      <c r="AE166" s="277">
        <f>VLOOKUP(D166,'[1]2028-29 Calculations '!$B$4:$AU$291,42,FALSE)</f>
        <v>10286981.36690582</v>
      </c>
      <c r="AF166" s="277">
        <f>VLOOKUP(D166,'[1]2028-29 Calculations '!$B$4:$AU$291,43,FALSE)</f>
        <v>15830221.105613399</v>
      </c>
      <c r="AG166" s="284">
        <f>VLOOKUP(D166,'[1]2028-29 Calculations '!$B$4:$AU$291,46,FALSE)</f>
        <v>155480000</v>
      </c>
    </row>
    <row r="167" spans="4:33">
      <c r="D167" s="79" t="s">
        <v>305</v>
      </c>
      <c r="E167" s="80" t="s">
        <v>306</v>
      </c>
      <c r="F167" s="274" t="s">
        <v>60</v>
      </c>
      <c r="G167" s="275"/>
      <c r="H167" s="275"/>
      <c r="I167" s="276">
        <v>87839.247890398852</v>
      </c>
      <c r="J167" s="94">
        <v>0.70145092704886047</v>
      </c>
      <c r="K167" s="277">
        <v>61614.921863994939</v>
      </c>
      <c r="L167" s="278">
        <f>VLOOKUP(D167,'[1]2026-27 Calculations'!$B$5:$AU$292,29,FALSE)</f>
        <v>479084462.26087892</v>
      </c>
      <c r="M167" s="277">
        <f>VLOOKUP(D167,'[1]2026-27 Calculations'!$B$5:$AU$292,42,FALSE)</f>
        <v>52964156.644531712</v>
      </c>
      <c r="N167" s="277">
        <f>VLOOKUP(D167,'[1]2026-27 Calculations'!$B$5:$AU$292,43,FALSE)</f>
        <v>105589346.44763033</v>
      </c>
      <c r="O167" s="279">
        <f>VLOOKUP(D167,'[1]2026-27 Calculations'!$B$5:$AU$292,46,FALSE)</f>
        <v>637638000</v>
      </c>
      <c r="P167" s="280"/>
      <c r="Q167" s="281">
        <f t="shared" si="9"/>
        <v>0</v>
      </c>
      <c r="R167" s="282">
        <v>87839.247890398852</v>
      </c>
      <c r="S167" s="94">
        <v>0.70145092704886047</v>
      </c>
      <c r="T167" s="277">
        <v>61614.921863994939</v>
      </c>
      <c r="U167" s="278">
        <f>VLOOKUP(D167,'[1]2027-28 Calculations'!$B$4:$AU$291,29,FALSE)</f>
        <v>506945023.27128041</v>
      </c>
      <c r="V167" s="277">
        <f>VLOOKUP(D167,'[1]2027-28 Calculations'!$B$4:$AU$291,42,FALSE)</f>
        <v>48847696.828083195</v>
      </c>
      <c r="W167" s="277">
        <f>VLOOKUP(D167,'[1]2027-28 Calculations'!$B$4:$AU$291,43,FALSE)</f>
        <v>97331879.807268947</v>
      </c>
      <c r="X167" s="284">
        <f>VLOOKUP(D167,'[1]2027-28 Calculations'!$B$4:$AU$291,46,FALSE)</f>
        <v>653125000</v>
      </c>
      <c r="Y167" s="280"/>
      <c r="Z167" s="285">
        <f t="shared" si="10"/>
        <v>0</v>
      </c>
      <c r="AA167" s="282">
        <v>87839.247890398852</v>
      </c>
      <c r="AB167" s="94">
        <v>0.70145092704886047</v>
      </c>
      <c r="AC167" s="277">
        <v>61614.921863994939</v>
      </c>
      <c r="AD167" s="278">
        <f>VLOOKUP(D167,'[1]2028-29 Calculations '!$B$4:$AU$291,29,FALSE)</f>
        <v>514065224.67705733</v>
      </c>
      <c r="AE167" s="277">
        <f>VLOOKUP(D167,'[1]2028-29 Calculations '!$B$4:$AU$291,42,FALSE)</f>
        <v>56578008.138534762</v>
      </c>
      <c r="AF167" s="277">
        <f>VLOOKUP(D167,'[1]2028-29 Calculations '!$B$4:$AU$291,43,FALSE)</f>
        <v>112794921.22889133</v>
      </c>
      <c r="AG167" s="284">
        <f>VLOOKUP(D167,'[1]2028-29 Calculations '!$B$4:$AU$291,46,FALSE)</f>
        <v>683438000</v>
      </c>
    </row>
    <row r="168" spans="4:33">
      <c r="D168" s="79" t="s">
        <v>307</v>
      </c>
      <c r="E168" s="80" t="s">
        <v>592</v>
      </c>
      <c r="F168" s="274" t="s">
        <v>60</v>
      </c>
      <c r="G168" s="275"/>
      <c r="H168" s="275"/>
      <c r="I168" s="276">
        <v>30479.650379151939</v>
      </c>
      <c r="J168" s="94">
        <v>0.6045687390844201</v>
      </c>
      <c r="K168" s="277">
        <v>18427.043797457856</v>
      </c>
      <c r="L168" s="278">
        <f>VLOOKUP(D168,'[1]2026-27 Calculations'!$B$5:$AU$292,29,FALSE)</f>
        <v>143278772.4416725</v>
      </c>
      <c r="M168" s="277">
        <f>VLOOKUP(D168,'[1]2026-27 Calculations'!$B$5:$AU$292,42,FALSE)</f>
        <v>10628974.234365026</v>
      </c>
      <c r="N168" s="277">
        <f>VLOOKUP(D168,'[1]2026-27 Calculations'!$B$5:$AU$292,43,FALSE)</f>
        <v>14074455.377164653</v>
      </c>
      <c r="O168" s="279">
        <f>VLOOKUP(D168,'[1]2026-27 Calculations'!$B$5:$AU$292,46,FALSE)</f>
        <v>167982000</v>
      </c>
      <c r="P168" s="280"/>
      <c r="Q168" s="281">
        <f t="shared" si="9"/>
        <v>0</v>
      </c>
      <c r="R168" s="282">
        <v>30479.650379151939</v>
      </c>
      <c r="S168" s="94">
        <v>0.6045687390844201</v>
      </c>
      <c r="T168" s="277">
        <v>18427.043797457856</v>
      </c>
      <c r="U168" s="278">
        <f>VLOOKUP(D168,'[1]2027-28 Calculations'!$B$4:$AU$291,29,FALSE)</f>
        <v>151610971.24074969</v>
      </c>
      <c r="V168" s="277">
        <f>VLOOKUP(D168,'[1]2027-28 Calculations'!$B$4:$AU$291,42,FALSE)</f>
        <v>9994171.3198457062</v>
      </c>
      <c r="W168" s="277">
        <f>VLOOKUP(D168,'[1]2027-28 Calculations'!$B$4:$AU$291,43,FALSE)</f>
        <v>12973782.348415168</v>
      </c>
      <c r="X168" s="284">
        <f>VLOOKUP(D168,'[1]2027-28 Calculations'!$B$4:$AU$291,46,FALSE)</f>
        <v>174579000</v>
      </c>
      <c r="Y168" s="280"/>
      <c r="Z168" s="285">
        <f t="shared" si="10"/>
        <v>0</v>
      </c>
      <c r="AA168" s="282">
        <v>30479.650379151939</v>
      </c>
      <c r="AB168" s="94">
        <v>0.6045687390844201</v>
      </c>
      <c r="AC168" s="277">
        <v>18427.043797457856</v>
      </c>
      <c r="AD168" s="278">
        <f>VLOOKUP(D168,'[1]2028-29 Calculations '!$B$4:$AU$291,29,FALSE)</f>
        <v>153740394.75021356</v>
      </c>
      <c r="AE168" s="277">
        <f>VLOOKUP(D168,'[1]2028-29 Calculations '!$B$4:$AU$291,42,FALSE)</f>
        <v>11350451.037263798</v>
      </c>
      <c r="AF168" s="277">
        <f>VLOOKUP(D168,'[1]2028-29 Calculations '!$B$4:$AU$291,43,FALSE)</f>
        <v>15034917.24322971</v>
      </c>
      <c r="AG168" s="284">
        <f>VLOOKUP(D168,'[1]2028-29 Calculations '!$B$4:$AU$291,46,FALSE)</f>
        <v>180126000</v>
      </c>
    </row>
    <row r="169" spans="4:33" s="10" customFormat="1">
      <c r="D169" s="104" t="s">
        <v>308</v>
      </c>
      <c r="E169" s="105" t="s">
        <v>309</v>
      </c>
      <c r="F169" s="286" t="s">
        <v>74</v>
      </c>
      <c r="G169" s="287"/>
      <c r="H169" s="287"/>
      <c r="I169" s="258">
        <v>240872.47562903576</v>
      </c>
      <c r="J169" s="107">
        <v>0</v>
      </c>
      <c r="K169" s="261">
        <v>0</v>
      </c>
      <c r="L169" s="260">
        <f>VLOOKUP(D169,'[1]2026-27 Calculations'!$B$5:$AU$292,29,FALSE)</f>
        <v>0</v>
      </c>
      <c r="M169" s="261">
        <f>VLOOKUP(D169,'[1]2026-27 Calculations'!$B$5:$AU$292,42,FALSE)</f>
        <v>23957633.078620307</v>
      </c>
      <c r="N169" s="261">
        <f>VLOOKUP(D169,'[1]2026-27 Calculations'!$B$5:$AU$292,43,FALSE)</f>
        <v>23787546.137443751</v>
      </c>
      <c r="O169" s="262">
        <f>VLOOKUP(D169,'[1]2026-27 Calculations'!$B$5:$AU$292,46,FALSE)</f>
        <v>47745000</v>
      </c>
      <c r="P169" s="288"/>
      <c r="Q169" s="263">
        <f t="shared" si="9"/>
        <v>0</v>
      </c>
      <c r="R169" s="264">
        <v>240872.47562903576</v>
      </c>
      <c r="S169" s="107">
        <v>0</v>
      </c>
      <c r="T169" s="261">
        <v>0</v>
      </c>
      <c r="U169" s="260">
        <f>VLOOKUP(D169,'[1]2027-28 Calculations'!$B$4:$AU$291,29,FALSE)</f>
        <v>0</v>
      </c>
      <c r="V169" s="261">
        <f>VLOOKUP(D169,'[1]2027-28 Calculations'!$B$4:$AU$291,42,FALSE)</f>
        <v>22390526.724124543</v>
      </c>
      <c r="W169" s="261">
        <f>VLOOKUP(D169,'[1]2027-28 Calculations'!$B$4:$AU$291,43,FALSE)</f>
        <v>24572535.159979392</v>
      </c>
      <c r="X169" s="266">
        <f>VLOOKUP(D169,'[1]2027-28 Calculations'!$B$4:$AU$291,46,FALSE)</f>
        <v>46963000</v>
      </c>
      <c r="Y169" s="288"/>
      <c r="Z169" s="289">
        <f t="shared" si="10"/>
        <v>0</v>
      </c>
      <c r="AA169" s="264">
        <v>240872.47562903576</v>
      </c>
      <c r="AB169" s="107">
        <v>0</v>
      </c>
      <c r="AC169" s="261">
        <v>0</v>
      </c>
      <c r="AD169" s="260">
        <f>VLOOKUP(D169,'[1]2028-29 Calculations '!$B$4:$AU$291,29,FALSE)</f>
        <v>0</v>
      </c>
      <c r="AE169" s="261">
        <f>VLOOKUP(D169,'[1]2028-29 Calculations '!$B$4:$AU$291,42,FALSE)</f>
        <v>25586514.741337027</v>
      </c>
      <c r="AF169" s="261">
        <f>VLOOKUP(D169,'[1]2028-29 Calculations '!$B$4:$AU$291,43,FALSE)</f>
        <v>25358856.285098735</v>
      </c>
      <c r="AG169" s="266">
        <f>VLOOKUP(D169,'[1]2028-29 Calculations '!$B$4:$AU$291,46,FALSE)</f>
        <v>50945000</v>
      </c>
    </row>
    <row r="170" spans="4:33">
      <c r="D170" s="79" t="s">
        <v>310</v>
      </c>
      <c r="E170" s="80" t="s">
        <v>311</v>
      </c>
      <c r="F170" s="274" t="s">
        <v>60</v>
      </c>
      <c r="G170" s="275"/>
      <c r="H170" s="275"/>
      <c r="I170" s="276">
        <v>37799.622817848307</v>
      </c>
      <c r="J170" s="94">
        <v>0.78158197580389133</v>
      </c>
      <c r="K170" s="277">
        <v>29543.503886615734</v>
      </c>
      <c r="L170" s="278">
        <f>VLOOKUP(D170,'[1]2026-27 Calculations'!$B$5:$AU$292,29,FALSE)</f>
        <v>98309794.951418325</v>
      </c>
      <c r="M170" s="277">
        <f>VLOOKUP(D170,'[1]2026-27 Calculations'!$B$5:$AU$292,42,FALSE)</f>
        <v>36698201.285995781</v>
      </c>
      <c r="N170" s="277">
        <f>VLOOKUP(D170,'[1]2026-27 Calculations'!$B$5:$AU$292,43,FALSE)</f>
        <v>54707717.137414806</v>
      </c>
      <c r="O170" s="279">
        <f>VLOOKUP(D170,'[1]2026-27 Calculations'!$B$5:$AU$292,46,FALSE)</f>
        <v>189716000</v>
      </c>
      <c r="P170" s="280"/>
      <c r="Q170" s="281">
        <f t="shared" si="9"/>
        <v>0</v>
      </c>
      <c r="R170" s="282">
        <v>37799.622817848307</v>
      </c>
      <c r="S170" s="94">
        <v>0.78158197580389133</v>
      </c>
      <c r="T170" s="277">
        <v>29543.503886615734</v>
      </c>
      <c r="U170" s="278">
        <f>VLOOKUP(D170,'[1]2027-28 Calculations'!$B$4:$AU$291,29,FALSE)</f>
        <v>103323491.03507413</v>
      </c>
      <c r="V170" s="277">
        <f>VLOOKUP(D170,'[1]2027-28 Calculations'!$B$4:$AU$291,42,FALSE)</f>
        <v>34378921.607055977</v>
      </c>
      <c r="W170" s="277">
        <f>VLOOKUP(D170,'[1]2027-28 Calculations'!$B$4:$AU$291,43,FALSE)</f>
        <v>50429376.902999349</v>
      </c>
      <c r="X170" s="284">
        <f>VLOOKUP(D170,'[1]2027-28 Calculations'!$B$4:$AU$291,46,FALSE)</f>
        <v>188132000</v>
      </c>
      <c r="Y170" s="280"/>
      <c r="Z170" s="285">
        <f t="shared" si="10"/>
        <v>0</v>
      </c>
      <c r="AA170" s="282">
        <v>37799.622817848307</v>
      </c>
      <c r="AB170" s="94">
        <v>0.78158197580389133</v>
      </c>
      <c r="AC170" s="277">
        <v>29543.503886615734</v>
      </c>
      <c r="AD170" s="278">
        <f>VLOOKUP(D170,'[1]2028-29 Calculations '!$B$4:$AU$291,29,FALSE)</f>
        <v>104201438.98938295</v>
      </c>
      <c r="AE170" s="277">
        <f>VLOOKUP(D170,'[1]2028-29 Calculations '!$B$4:$AU$291,42,FALSE)</f>
        <v>39191719.372730963</v>
      </c>
      <c r="AF170" s="277">
        <f>VLOOKUP(D170,'[1]2028-29 Calculations '!$B$4:$AU$291,43,FALSE)</f>
        <v>58441053.503325827</v>
      </c>
      <c r="AG170" s="284">
        <f>VLOOKUP(D170,'[1]2028-29 Calculations '!$B$4:$AU$291,46,FALSE)</f>
        <v>201834000</v>
      </c>
    </row>
    <row r="171" spans="4:33">
      <c r="D171" s="290" t="s">
        <v>312</v>
      </c>
      <c r="E171" s="80" t="s">
        <v>313</v>
      </c>
      <c r="F171" s="274" t="s">
        <v>60</v>
      </c>
      <c r="G171" s="275"/>
      <c r="H171" s="275"/>
      <c r="I171" s="276">
        <v>74887.782876623227</v>
      </c>
      <c r="J171" s="94">
        <v>0.73377815087335219</v>
      </c>
      <c r="K171" s="277">
        <v>54951.018842213678</v>
      </c>
      <c r="L171" s="278">
        <f>VLOOKUP(D171,'[1]2026-27 Calculations'!$B$5:$AU$292,29,FALSE)</f>
        <v>182856556.74027726</v>
      </c>
      <c r="M171" s="277">
        <f>VLOOKUP(D171,'[1]2026-27 Calculations'!$B$5:$AU$292,42,FALSE)</f>
        <v>61231390.465076655</v>
      </c>
      <c r="N171" s="277">
        <f>VLOOKUP(D171,'[1]2026-27 Calculations'!$B$5:$AU$292,43,FALSE)</f>
        <v>108385728.14350776</v>
      </c>
      <c r="O171" s="279">
        <f>VLOOKUP(D171,'[1]2026-27 Calculations'!$B$5:$AU$292,46,FALSE)</f>
        <v>352474000</v>
      </c>
      <c r="P171" s="280"/>
      <c r="Q171" s="281">
        <f t="shared" si="9"/>
        <v>0</v>
      </c>
      <c r="R171" s="282">
        <v>74887.782876623227</v>
      </c>
      <c r="S171" s="94">
        <v>0.73377815087335219</v>
      </c>
      <c r="T171" s="277">
        <v>54951.018842213678</v>
      </c>
      <c r="U171" s="278">
        <f>VLOOKUP(D171,'[1]2027-28 Calculations'!$B$4:$AU$291,29,FALSE)</f>
        <v>192182048.70018378</v>
      </c>
      <c r="V171" s="277">
        <f>VLOOKUP(D171,'[1]2027-28 Calculations'!$B$4:$AU$291,42,FALSE)</f>
        <v>56522353.237798013</v>
      </c>
      <c r="W171" s="277">
        <f>VLOOKUP(D171,'[1]2027-28 Calculations'!$B$4:$AU$291,43,FALSE)</f>
        <v>99909574.397446021</v>
      </c>
      <c r="X171" s="284">
        <f>VLOOKUP(D171,'[1]2027-28 Calculations'!$B$4:$AU$291,46,FALSE)</f>
        <v>348614000</v>
      </c>
      <c r="Y171" s="280"/>
      <c r="Z171" s="285">
        <f t="shared" si="10"/>
        <v>0</v>
      </c>
      <c r="AA171" s="282">
        <v>74887.782876623227</v>
      </c>
      <c r="AB171" s="94">
        <v>0.73377815087335219</v>
      </c>
      <c r="AC171" s="277">
        <v>54951.018842213678</v>
      </c>
      <c r="AD171" s="278">
        <f>VLOOKUP(D171,'[1]2028-29 Calculations '!$B$4:$AU$291,29,FALSE)</f>
        <v>193815034.91484752</v>
      </c>
      <c r="AE171" s="277">
        <f>VLOOKUP(D171,'[1]2028-29 Calculations '!$B$4:$AU$291,42,FALSE)</f>
        <v>65408350.064195067</v>
      </c>
      <c r="AF171" s="277">
        <f>VLOOKUP(D171,'[1]2028-29 Calculations '!$B$4:$AU$291,43,FALSE)</f>
        <v>115782132.19026278</v>
      </c>
      <c r="AG171" s="284">
        <f>VLOOKUP(D171,'[1]2028-29 Calculations '!$B$4:$AU$291,46,FALSE)</f>
        <v>375006000</v>
      </c>
    </row>
    <row r="172" spans="4:33">
      <c r="D172" s="79" t="s">
        <v>314</v>
      </c>
      <c r="E172" s="80" t="s">
        <v>315</v>
      </c>
      <c r="F172" s="274" t="s">
        <v>60</v>
      </c>
      <c r="G172" s="275"/>
      <c r="H172" s="275"/>
      <c r="I172" s="276">
        <v>69032.665685568019</v>
      </c>
      <c r="J172" s="94">
        <v>0.76811323631795125</v>
      </c>
      <c r="K172" s="277">
        <v>53024.904251396831</v>
      </c>
      <c r="L172" s="278">
        <f>VLOOKUP(D172,'[1]2026-27 Calculations'!$B$5:$AU$292,29,FALSE)</f>
        <v>176447163.62283039</v>
      </c>
      <c r="M172" s="277">
        <f>VLOOKUP(D172,'[1]2026-27 Calculations'!$B$5:$AU$292,42,FALSE)</f>
        <v>62077362.505734608</v>
      </c>
      <c r="N172" s="277">
        <f>VLOOKUP(D172,'[1]2026-27 Calculations'!$B$5:$AU$292,43,FALSE)</f>
        <v>99911566.995439023</v>
      </c>
      <c r="O172" s="279">
        <f>VLOOKUP(D172,'[1]2026-27 Calculations'!$B$5:$AU$292,46,FALSE)</f>
        <v>338436000</v>
      </c>
      <c r="P172" s="280"/>
      <c r="Q172" s="281">
        <f t="shared" si="9"/>
        <v>0</v>
      </c>
      <c r="R172" s="282">
        <v>69032.665685568019</v>
      </c>
      <c r="S172" s="94">
        <v>0.76811323631795125</v>
      </c>
      <c r="T172" s="277">
        <v>53024.904251396831</v>
      </c>
      <c r="U172" s="278">
        <f>VLOOKUP(D172,'[1]2027-28 Calculations'!$B$4:$AU$291,29,FALSE)</f>
        <v>185445783.27883852</v>
      </c>
      <c r="V172" s="277">
        <f>VLOOKUP(D172,'[1]2027-28 Calculations'!$B$4:$AU$291,42,FALSE)</f>
        <v>57285919.845754631</v>
      </c>
      <c r="W172" s="277">
        <f>VLOOKUP(D172,'[1]2027-28 Calculations'!$B$4:$AU$291,43,FALSE)</f>
        <v>92098123.128161594</v>
      </c>
      <c r="X172" s="284">
        <f>VLOOKUP(D172,'[1]2027-28 Calculations'!$B$4:$AU$291,46,FALSE)</f>
        <v>334830000</v>
      </c>
      <c r="Y172" s="280"/>
      <c r="Z172" s="285">
        <f t="shared" si="10"/>
        <v>0</v>
      </c>
      <c r="AA172" s="282">
        <v>69032.665685568019</v>
      </c>
      <c r="AB172" s="94">
        <v>0.76811323631795125</v>
      </c>
      <c r="AC172" s="277">
        <v>53024.904251396831</v>
      </c>
      <c r="AD172" s="278">
        <f>VLOOKUP(D172,'[1]2028-29 Calculations '!$B$4:$AU$291,29,FALSE)</f>
        <v>187021530.9082869</v>
      </c>
      <c r="AE172" s="277">
        <f>VLOOKUP(D172,'[1]2028-29 Calculations '!$B$4:$AU$291,42,FALSE)</f>
        <v>66312371.812176585</v>
      </c>
      <c r="AF172" s="277">
        <f>VLOOKUP(D172,'[1]2028-29 Calculations '!$B$4:$AU$291,43,FALSE)</f>
        <v>106729681.62271032</v>
      </c>
      <c r="AG172" s="284">
        <f>VLOOKUP(D172,'[1]2028-29 Calculations '!$B$4:$AU$291,46,FALSE)</f>
        <v>360064000</v>
      </c>
    </row>
    <row r="173" spans="4:33">
      <c r="D173" s="79" t="s">
        <v>316</v>
      </c>
      <c r="E173" s="80" t="s">
        <v>593</v>
      </c>
      <c r="F173" s="274" t="s">
        <v>60</v>
      </c>
      <c r="G173" s="275"/>
      <c r="H173" s="275"/>
      <c r="I173" s="276">
        <v>149645.18408912281</v>
      </c>
      <c r="J173" s="94">
        <v>0.66387940576184956</v>
      </c>
      <c r="K173" s="277">
        <v>99346.355888209437</v>
      </c>
      <c r="L173" s="278">
        <f>VLOOKUP(D173,'[1]2026-27 Calculations'!$B$5:$AU$292,29,FALSE)</f>
        <v>330587729.67566568</v>
      </c>
      <c r="M173" s="277">
        <f>VLOOKUP(D173,'[1]2026-27 Calculations'!$B$5:$AU$292,42,FALSE)</f>
        <v>69896152.293311909</v>
      </c>
      <c r="N173" s="277">
        <f>VLOOKUP(D173,'[1]2026-27 Calculations'!$B$5:$AU$292,43,FALSE)</f>
        <v>202473185.50425014</v>
      </c>
      <c r="O173" s="279">
        <f>VLOOKUP(D173,'[1]2026-27 Calculations'!$B$5:$AU$292,46,FALSE)</f>
        <v>602957000</v>
      </c>
      <c r="P173" s="280"/>
      <c r="Q173" s="281">
        <f t="shared" si="9"/>
        <v>0</v>
      </c>
      <c r="R173" s="282">
        <v>149645.18408912281</v>
      </c>
      <c r="S173" s="94">
        <v>0.66387940576184956</v>
      </c>
      <c r="T173" s="277">
        <v>99346.355888209437</v>
      </c>
      <c r="U173" s="278">
        <f>VLOOKUP(D173,'[1]2027-28 Calculations'!$B$4:$AU$291,29,FALSE)</f>
        <v>347447355.98653948</v>
      </c>
      <c r="V173" s="277">
        <f>VLOOKUP(D173,'[1]2027-28 Calculations'!$B$4:$AU$291,42,FALSE)</f>
        <v>64261299.129346699</v>
      </c>
      <c r="W173" s="277">
        <f>VLOOKUP(D173,'[1]2027-28 Calculations'!$B$4:$AU$291,43,FALSE)</f>
        <v>186639054.21053788</v>
      </c>
      <c r="X173" s="284">
        <f>VLOOKUP(D173,'[1]2027-28 Calculations'!$B$4:$AU$291,46,FALSE)</f>
        <v>598348000</v>
      </c>
      <c r="Y173" s="280"/>
      <c r="Z173" s="285">
        <f t="shared" si="10"/>
        <v>0</v>
      </c>
      <c r="AA173" s="282">
        <v>149645.18408912281</v>
      </c>
      <c r="AB173" s="94">
        <v>0.66387940576184956</v>
      </c>
      <c r="AC173" s="277">
        <v>99346.355888209437</v>
      </c>
      <c r="AD173" s="278">
        <f>VLOOKUP(D173,'[1]2028-29 Calculations '!$B$4:$AU$291,29,FALSE)</f>
        <v>350399643.91605639</v>
      </c>
      <c r="AE173" s="277">
        <f>VLOOKUP(D173,'[1]2028-29 Calculations '!$B$4:$AU$291,42,FALSE)</f>
        <v>74669286.091893375</v>
      </c>
      <c r="AF173" s="277">
        <f>VLOOKUP(D173,'[1]2028-29 Calculations '!$B$4:$AU$291,43,FALSE)</f>
        <v>216290258.23397481</v>
      </c>
      <c r="AG173" s="284">
        <f>VLOOKUP(D173,'[1]2028-29 Calculations '!$B$4:$AU$291,46,FALSE)</f>
        <v>641359000</v>
      </c>
    </row>
    <row r="174" spans="4:33" s="10" customFormat="1">
      <c r="D174" s="104" t="s">
        <v>317</v>
      </c>
      <c r="E174" s="105" t="s">
        <v>318</v>
      </c>
      <c r="F174" s="286" t="s">
        <v>74</v>
      </c>
      <c r="G174" s="287"/>
      <c r="H174" s="287"/>
      <c r="I174" s="258">
        <v>331365.25546916237</v>
      </c>
      <c r="J174" s="107">
        <v>0</v>
      </c>
      <c r="K174" s="261">
        <v>0</v>
      </c>
      <c r="L174" s="260">
        <f>VLOOKUP(D174,'[1]2026-27 Calculations'!$B$5:$AU$292,29,FALSE)</f>
        <v>1053539566.8218024</v>
      </c>
      <c r="M174" s="261">
        <f>VLOOKUP(D174,'[1]2026-27 Calculations'!$B$5:$AU$292,42,FALSE)</f>
        <v>41512817.537342094</v>
      </c>
      <c r="N174" s="261">
        <f>VLOOKUP(D174,'[1]2026-27 Calculations'!$B$5:$AU$292,43,FALSE)</f>
        <v>42159254.753931262</v>
      </c>
      <c r="O174" s="262">
        <f>VLOOKUP(D174,'[1]2026-27 Calculations'!$B$5:$AU$292,46,FALSE)</f>
        <v>1137212000</v>
      </c>
      <c r="P174" s="288"/>
      <c r="Q174" s="263">
        <f t="shared" si="9"/>
        <v>0</v>
      </c>
      <c r="R174" s="264">
        <v>331365.25546916237</v>
      </c>
      <c r="S174" s="107">
        <v>0</v>
      </c>
      <c r="T174" s="261">
        <v>0</v>
      </c>
      <c r="U174" s="260">
        <f>VLOOKUP(D174,'[1]2027-28 Calculations'!$B$4:$AU$291,29,FALSE)</f>
        <v>1120446278.9376693</v>
      </c>
      <c r="V174" s="261">
        <f>VLOOKUP(D174,'[1]2027-28 Calculations'!$B$4:$AU$291,42,FALSE)</f>
        <v>38456696.969324611</v>
      </c>
      <c r="W174" s="261">
        <f>VLOOKUP(D174,'[1]2027-28 Calculations'!$B$4:$AU$291,43,FALSE)</f>
        <v>43550510.160810985</v>
      </c>
      <c r="X174" s="266">
        <f>VLOOKUP(D174,'[1]2027-28 Calculations'!$B$4:$AU$291,46,FALSE)</f>
        <v>1202453000</v>
      </c>
      <c r="Y174" s="288"/>
      <c r="Z174" s="289">
        <f t="shared" si="10"/>
        <v>0</v>
      </c>
      <c r="AA174" s="264">
        <v>331365.25546916237</v>
      </c>
      <c r="AB174" s="107">
        <v>0</v>
      </c>
      <c r="AC174" s="261">
        <v>0</v>
      </c>
      <c r="AD174" s="260">
        <f>VLOOKUP(D174,'[1]2028-29 Calculations '!$B$4:$AU$291,29,FALSE)</f>
        <v>1140779446.1716676</v>
      </c>
      <c r="AE174" s="261">
        <f>VLOOKUP(D174,'[1]2028-29 Calculations '!$B$4:$AU$291,42,FALSE)</f>
        <v>44341973.644233629</v>
      </c>
      <c r="AF174" s="261">
        <f>VLOOKUP(D174,'[1]2028-29 Calculations '!$B$4:$AU$291,43,FALSE)</f>
        <v>44944126.485956945</v>
      </c>
      <c r="AG174" s="266">
        <f>VLOOKUP(D174,'[1]2028-29 Calculations '!$B$4:$AU$291,46,FALSE)</f>
        <v>1230066000</v>
      </c>
    </row>
    <row r="175" spans="4:33">
      <c r="D175" s="79"/>
      <c r="E175" s="80"/>
      <c r="F175" s="274"/>
      <c r="G175" s="275"/>
      <c r="H175" s="275"/>
      <c r="I175" s="276"/>
      <c r="J175" s="93"/>
      <c r="K175" s="277"/>
      <c r="L175" s="278"/>
      <c r="M175" s="277"/>
      <c r="N175" s="277"/>
      <c r="O175" s="279"/>
      <c r="P175" s="280"/>
      <c r="Q175" s="281"/>
      <c r="R175" s="282"/>
      <c r="S175" s="93"/>
      <c r="T175" s="277"/>
      <c r="U175" s="278"/>
      <c r="V175" s="277"/>
      <c r="W175" s="277"/>
      <c r="X175" s="284"/>
      <c r="Y175" s="280"/>
      <c r="Z175" s="285"/>
      <c r="AA175" s="282"/>
      <c r="AB175" s="93"/>
      <c r="AC175" s="277"/>
      <c r="AD175" s="278"/>
      <c r="AE175" s="277"/>
      <c r="AF175" s="277"/>
      <c r="AG175" s="284"/>
    </row>
    <row r="176" spans="4:33">
      <c r="D176" s="104" t="s">
        <v>319</v>
      </c>
      <c r="E176" s="80"/>
      <c r="F176" s="274"/>
      <c r="G176" s="275"/>
      <c r="H176" s="275"/>
      <c r="I176" s="276"/>
      <c r="J176" s="93"/>
      <c r="K176" s="277"/>
      <c r="L176" s="278"/>
      <c r="M176" s="277"/>
      <c r="N176" s="277"/>
      <c r="O176" s="279"/>
      <c r="P176" s="280"/>
      <c r="Q176" s="281"/>
      <c r="R176" s="282"/>
      <c r="S176" s="93"/>
      <c r="T176" s="277"/>
      <c r="U176" s="278"/>
      <c r="V176" s="277"/>
      <c r="W176" s="277"/>
      <c r="X176" s="284"/>
      <c r="Y176" s="280"/>
      <c r="Z176" s="285"/>
      <c r="AA176" s="282"/>
      <c r="AB176" s="93"/>
      <c r="AC176" s="277"/>
      <c r="AD176" s="278"/>
      <c r="AE176" s="277"/>
      <c r="AF176" s="277"/>
      <c r="AG176" s="284"/>
    </row>
    <row r="177" spans="4:33">
      <c r="D177" s="79"/>
      <c r="E177" s="80"/>
      <c r="F177" s="274"/>
      <c r="G177" s="275"/>
      <c r="H177" s="275"/>
      <c r="I177" s="276"/>
      <c r="J177" s="93"/>
      <c r="K177" s="277"/>
      <c r="L177" s="278"/>
      <c r="M177" s="277"/>
      <c r="N177" s="277"/>
      <c r="O177" s="279"/>
      <c r="P177" s="280"/>
      <c r="Q177" s="281"/>
      <c r="R177" s="282"/>
      <c r="S177" s="93"/>
      <c r="T177" s="277"/>
      <c r="U177" s="278"/>
      <c r="V177" s="277"/>
      <c r="W177" s="277"/>
      <c r="X177" s="284"/>
      <c r="Y177" s="280"/>
      <c r="Z177" s="285"/>
      <c r="AA177" s="282"/>
      <c r="AB177" s="93"/>
      <c r="AC177" s="277"/>
      <c r="AD177" s="278"/>
      <c r="AE177" s="277"/>
      <c r="AF177" s="277"/>
      <c r="AG177" s="284"/>
    </row>
    <row r="178" spans="4:33">
      <c r="D178" s="79" t="s">
        <v>320</v>
      </c>
      <c r="E178" s="80" t="s">
        <v>594</v>
      </c>
      <c r="F178" s="274" t="s">
        <v>60</v>
      </c>
      <c r="G178" s="275"/>
      <c r="H178" s="275"/>
      <c r="I178" s="276">
        <v>59140.73231380713</v>
      </c>
      <c r="J178" s="94">
        <v>0.7191521797696393</v>
      </c>
      <c r="K178" s="277">
        <v>42531.186556647139</v>
      </c>
      <c r="L178" s="278">
        <f>VLOOKUP(D178,'[1]2026-27 Calculations'!$B$5:$AU$292,29,FALSE)</f>
        <v>330699610.16562253</v>
      </c>
      <c r="M178" s="277">
        <f>VLOOKUP(D178,'[1]2026-27 Calculations'!$B$5:$AU$292,42,FALSE)</f>
        <v>44600250.470005028</v>
      </c>
      <c r="N178" s="277">
        <f>VLOOKUP(D178,'[1]2026-27 Calculations'!$B$5:$AU$292,43,FALSE)</f>
        <v>74737155.281938508</v>
      </c>
      <c r="O178" s="279">
        <f>VLOOKUP(D178,'[1]2026-27 Calculations'!$B$5:$AU$292,46,FALSE)</f>
        <v>450037000</v>
      </c>
      <c r="P178" s="280"/>
      <c r="Q178" s="281">
        <f t="shared" ref="Q178:Q197" si="11">(R178-I178)/I178</f>
        <v>0</v>
      </c>
      <c r="R178" s="282">
        <v>59140.73231380713</v>
      </c>
      <c r="S178" s="94">
        <v>0.7191521797696393</v>
      </c>
      <c r="T178" s="277">
        <v>42531.186556647139</v>
      </c>
      <c r="U178" s="278">
        <f>VLOOKUP(D178,'[1]2027-28 Calculations'!$B$4:$AU$291,29,FALSE)</f>
        <v>349931034.66571033</v>
      </c>
      <c r="V178" s="277">
        <f>VLOOKUP(D178,'[1]2027-28 Calculations'!$B$4:$AU$291,42,FALSE)</f>
        <v>41351983.151176795</v>
      </c>
      <c r="W178" s="277">
        <f>VLOOKUP(D178,'[1]2027-28 Calculations'!$B$4:$AU$291,43,FALSE)</f>
        <v>68892440.949492082</v>
      </c>
      <c r="X178" s="284">
        <f>VLOOKUP(D178,'[1]2027-28 Calculations'!$B$4:$AU$291,46,FALSE)</f>
        <v>460175000</v>
      </c>
      <c r="Y178" s="280"/>
      <c r="Z178" s="285">
        <f t="shared" ref="Z178:Z197" si="12">(AA178-R178)/R178</f>
        <v>0</v>
      </c>
      <c r="AA178" s="282">
        <v>59140.73231380713</v>
      </c>
      <c r="AB178" s="94">
        <v>0.7191521797696393</v>
      </c>
      <c r="AC178" s="277">
        <v>42531.186556647139</v>
      </c>
      <c r="AD178" s="278">
        <f>VLOOKUP(D178,'[1]2028-29 Calculations '!$B$4:$AU$291,29,FALSE)</f>
        <v>354845925.49326754</v>
      </c>
      <c r="AE178" s="277">
        <f>VLOOKUP(D178,'[1]2028-29 Calculations '!$B$4:$AU$291,42,FALSE)</f>
        <v>47639128.684759386</v>
      </c>
      <c r="AF178" s="277">
        <f>VLOOKUP(D178,'[1]2028-29 Calculations '!$B$4:$AU$291,43,FALSE)</f>
        <v>79837330.436349735</v>
      </c>
      <c r="AG178" s="284">
        <f>VLOOKUP(D178,'[1]2028-29 Calculations '!$B$4:$AU$291,46,FALSE)</f>
        <v>482322000</v>
      </c>
    </row>
    <row r="179" spans="4:33">
      <c r="D179" s="79" t="s">
        <v>321</v>
      </c>
      <c r="E179" s="80" t="s">
        <v>595</v>
      </c>
      <c r="F179" s="274" t="s">
        <v>60</v>
      </c>
      <c r="G179" s="275"/>
      <c r="H179" s="275"/>
      <c r="I179" s="276">
        <v>61288.493058671615</v>
      </c>
      <c r="J179" s="94">
        <v>0.57170057003919839</v>
      </c>
      <c r="K179" s="277">
        <v>35038.666418486013</v>
      </c>
      <c r="L179" s="278">
        <f>VLOOKUP(D179,'[1]2026-27 Calculations'!$B$5:$AU$292,29,FALSE)</f>
        <v>272441807.1403572</v>
      </c>
      <c r="M179" s="277">
        <f>VLOOKUP(D179,'[1]2026-27 Calculations'!$B$5:$AU$292,42,FALSE)</f>
        <v>8568526.5464109685</v>
      </c>
      <c r="N179" s="277">
        <f>VLOOKUP(D179,'[1]2026-27 Calculations'!$B$5:$AU$292,43,FALSE)</f>
        <v>18194486.592052128</v>
      </c>
      <c r="O179" s="279">
        <f>VLOOKUP(D179,'[1]2026-27 Calculations'!$B$5:$AU$292,46,FALSE)</f>
        <v>299205000</v>
      </c>
      <c r="P179" s="280"/>
      <c r="Q179" s="281">
        <f t="shared" si="11"/>
        <v>0</v>
      </c>
      <c r="R179" s="282">
        <v>61288.493058671615</v>
      </c>
      <c r="S179" s="94">
        <v>0.57170057003919839</v>
      </c>
      <c r="T179" s="277">
        <v>35038.666418486013</v>
      </c>
      <c r="U179" s="278">
        <f>VLOOKUP(D179,'[1]2027-28 Calculations'!$B$4:$AU$291,29,FALSE)</f>
        <v>288285321.56743276</v>
      </c>
      <c r="V179" s="277">
        <f>VLOOKUP(D179,'[1]2027-28 Calculations'!$B$4:$AU$291,42,FALSE)</f>
        <v>7991388.8777133757</v>
      </c>
      <c r="W179" s="277">
        <f>VLOOKUP(D179,'[1]2027-28 Calculations'!$B$4:$AU$291,43,FALSE)</f>
        <v>16771612.304759437</v>
      </c>
      <c r="X179" s="284">
        <f>VLOOKUP(D179,'[1]2027-28 Calculations'!$B$4:$AU$291,46,FALSE)</f>
        <v>313048000</v>
      </c>
      <c r="Y179" s="280"/>
      <c r="Z179" s="285">
        <f t="shared" si="12"/>
        <v>0</v>
      </c>
      <c r="AA179" s="282">
        <v>61288.493058671615</v>
      </c>
      <c r="AB179" s="94">
        <v>0.57170057003919839</v>
      </c>
      <c r="AC179" s="277">
        <v>35038.666418486013</v>
      </c>
      <c r="AD179" s="278">
        <f>VLOOKUP(D179,'[1]2028-29 Calculations '!$B$4:$AU$291,29,FALSE)</f>
        <v>292334379.07399166</v>
      </c>
      <c r="AE179" s="277">
        <f>VLOOKUP(D179,'[1]2028-29 Calculations '!$B$4:$AU$291,42,FALSE)</f>
        <v>9151428.8091759942</v>
      </c>
      <c r="AF179" s="277">
        <f>VLOOKUP(D179,'[1]2028-29 Calculations '!$B$4:$AU$291,43,FALSE)</f>
        <v>19436105.544686761</v>
      </c>
      <c r="AG179" s="284">
        <f>VLOOKUP(D179,'[1]2028-29 Calculations '!$B$4:$AU$291,46,FALSE)</f>
        <v>320922000</v>
      </c>
    </row>
    <row r="180" spans="4:33">
      <c r="D180" s="79" t="s">
        <v>322</v>
      </c>
      <c r="E180" s="80" t="s">
        <v>596</v>
      </c>
      <c r="F180" s="274" t="s">
        <v>60</v>
      </c>
      <c r="G180" s="275"/>
      <c r="H180" s="275"/>
      <c r="I180" s="276">
        <v>53786.889251005385</v>
      </c>
      <c r="J180" s="94">
        <v>0.68982410162268915</v>
      </c>
      <c r="K180" s="277">
        <v>37103.492556653866</v>
      </c>
      <c r="L180" s="278">
        <f>VLOOKUP(D180,'[1]2026-27 Calculations'!$B$5:$AU$292,29,FALSE)</f>
        <v>288496783.59962976</v>
      </c>
      <c r="M180" s="277">
        <f>VLOOKUP(D180,'[1]2026-27 Calculations'!$B$5:$AU$292,42,FALSE)</f>
        <v>27000446.282742575</v>
      </c>
      <c r="N180" s="277">
        <f>VLOOKUP(D180,'[1]2026-27 Calculations'!$B$5:$AU$292,43,FALSE)</f>
        <v>50315533.946974345</v>
      </c>
      <c r="O180" s="279">
        <f>VLOOKUP(D180,'[1]2026-27 Calculations'!$B$5:$AU$292,46,FALSE)</f>
        <v>365813000</v>
      </c>
      <c r="P180" s="280"/>
      <c r="Q180" s="281">
        <f t="shared" si="11"/>
        <v>0</v>
      </c>
      <c r="R180" s="282">
        <v>53786.889251005385</v>
      </c>
      <c r="S180" s="94">
        <v>0.68982410162268915</v>
      </c>
      <c r="T180" s="277">
        <v>37103.492556653866</v>
      </c>
      <c r="U180" s="278">
        <f>VLOOKUP(D180,'[1]2027-28 Calculations'!$B$4:$AU$291,29,FALSE)</f>
        <v>305273955.21327567</v>
      </c>
      <c r="V180" s="277">
        <f>VLOOKUP(D180,'[1]2027-28 Calculations'!$B$4:$AU$291,42,FALSE)</f>
        <v>25181816.844295688</v>
      </c>
      <c r="W180" s="277">
        <f>VLOOKUP(D180,'[1]2027-28 Calculations'!$B$4:$AU$291,43,FALSE)</f>
        <v>46380678.234374791</v>
      </c>
      <c r="X180" s="284">
        <f>VLOOKUP(D180,'[1]2027-28 Calculations'!$B$4:$AU$291,46,FALSE)</f>
        <v>376836000</v>
      </c>
      <c r="Y180" s="280"/>
      <c r="Z180" s="285">
        <f t="shared" si="12"/>
        <v>0</v>
      </c>
      <c r="AA180" s="282">
        <v>53786.889251005385</v>
      </c>
      <c r="AB180" s="94">
        <v>0.68982410162268915</v>
      </c>
      <c r="AC180" s="277">
        <v>37103.492556653866</v>
      </c>
      <c r="AD180" s="278">
        <f>VLOOKUP(D180,'[1]2028-29 Calculations '!$B$4:$AU$291,29,FALSE)</f>
        <v>309561623.39281607</v>
      </c>
      <c r="AE180" s="277">
        <f>VLOOKUP(D180,'[1]2028-29 Calculations '!$B$4:$AU$291,42,FALSE)</f>
        <v>28837240.642733034</v>
      </c>
      <c r="AF180" s="277">
        <f>VLOOKUP(D180,'[1]2028-29 Calculations '!$B$4:$AU$291,43,FALSE)</f>
        <v>53749141.168833762</v>
      </c>
      <c r="AG180" s="284">
        <f>VLOOKUP(D180,'[1]2028-29 Calculations '!$B$4:$AU$291,46,FALSE)</f>
        <v>392148000</v>
      </c>
    </row>
    <row r="181" spans="4:33">
      <c r="D181" s="79" t="s">
        <v>323</v>
      </c>
      <c r="E181" s="80" t="s">
        <v>597</v>
      </c>
      <c r="F181" s="274" t="s">
        <v>60</v>
      </c>
      <c r="G181" s="275"/>
      <c r="H181" s="275"/>
      <c r="I181" s="276">
        <v>24328.878448271291</v>
      </c>
      <c r="J181" s="94">
        <v>0.67574935612573273</v>
      </c>
      <c r="K181" s="277">
        <v>16440.22394668054</v>
      </c>
      <c r="L181" s="278">
        <f>VLOOKUP(D181,'[1]2026-27 Calculations'!$B$5:$AU$292,29,FALSE)</f>
        <v>127830330.87876739</v>
      </c>
      <c r="M181" s="277">
        <f>VLOOKUP(D181,'[1]2026-27 Calculations'!$B$5:$AU$292,42,FALSE)</f>
        <v>18911780.311963186</v>
      </c>
      <c r="N181" s="277">
        <f>VLOOKUP(D181,'[1]2026-27 Calculations'!$B$5:$AU$292,43,FALSE)</f>
        <v>24309936.190438904</v>
      </c>
      <c r="O181" s="279">
        <f>VLOOKUP(D181,'[1]2026-27 Calculations'!$B$5:$AU$292,46,FALSE)</f>
        <v>171052000</v>
      </c>
      <c r="P181" s="280"/>
      <c r="Q181" s="281">
        <f t="shared" si="11"/>
        <v>0</v>
      </c>
      <c r="R181" s="282">
        <v>24328.878448271291</v>
      </c>
      <c r="S181" s="94">
        <v>0.67574935612573273</v>
      </c>
      <c r="T181" s="277">
        <v>16440.22394668054</v>
      </c>
      <c r="U181" s="278">
        <f>VLOOKUP(D181,'[1]2027-28 Calculations'!$B$4:$AU$291,29,FALSE)</f>
        <v>135264144.77375522</v>
      </c>
      <c r="V181" s="277">
        <f>VLOOKUP(D181,'[1]2027-28 Calculations'!$B$4:$AU$291,42,FALSE)</f>
        <v>17936369.841530301</v>
      </c>
      <c r="W181" s="277">
        <f>VLOOKUP(D181,'[1]2027-28 Calculations'!$B$4:$AU$291,43,FALSE)</f>
        <v>22408811.750565376</v>
      </c>
      <c r="X181" s="284">
        <f>VLOOKUP(D181,'[1]2027-28 Calculations'!$B$4:$AU$291,46,FALSE)</f>
        <v>175609000</v>
      </c>
      <c r="Y181" s="280"/>
      <c r="Z181" s="285">
        <f t="shared" si="12"/>
        <v>0</v>
      </c>
      <c r="AA181" s="282">
        <v>24328.878448271291</v>
      </c>
      <c r="AB181" s="94">
        <v>0.67574935612573273</v>
      </c>
      <c r="AC181" s="277">
        <v>16440.22394668054</v>
      </c>
      <c r="AD181" s="278">
        <f>VLOOKUP(D181,'[1]2028-29 Calculations '!$B$4:$AU$291,29,FALSE)</f>
        <v>137163971.99279851</v>
      </c>
      <c r="AE181" s="277">
        <f>VLOOKUP(D181,'[1]2028-29 Calculations '!$B$4:$AU$291,42,FALSE)</f>
        <v>20192451.974200994</v>
      </c>
      <c r="AF181" s="277">
        <f>VLOOKUP(D181,'[1]2028-29 Calculations '!$B$4:$AU$291,43,FALSE)</f>
        <v>25968882.561839823</v>
      </c>
      <c r="AG181" s="284">
        <f>VLOOKUP(D181,'[1]2028-29 Calculations '!$B$4:$AU$291,46,FALSE)</f>
        <v>183325000</v>
      </c>
    </row>
    <row r="182" spans="4:33">
      <c r="D182" s="79" t="s">
        <v>324</v>
      </c>
      <c r="E182" s="80" t="s">
        <v>598</v>
      </c>
      <c r="F182" s="274" t="s">
        <v>60</v>
      </c>
      <c r="G182" s="275"/>
      <c r="H182" s="275"/>
      <c r="I182" s="276">
        <v>42607.204938747724</v>
      </c>
      <c r="J182" s="94">
        <v>0.5442142494593657</v>
      </c>
      <c r="K182" s="277">
        <v>23187.448057301972</v>
      </c>
      <c r="L182" s="278">
        <f>VLOOKUP(D182,'[1]2026-27 Calculations'!$B$5:$AU$292,29,FALSE)</f>
        <v>180293113.22110176</v>
      </c>
      <c r="M182" s="277">
        <f>VLOOKUP(D182,'[1]2026-27 Calculations'!$B$5:$AU$292,42,FALSE)</f>
        <v>6584724.7045462113</v>
      </c>
      <c r="N182" s="277">
        <f>VLOOKUP(D182,'[1]2026-27 Calculations'!$B$5:$AU$292,43,FALSE)</f>
        <v>11599415.750025706</v>
      </c>
      <c r="O182" s="279">
        <f>VLOOKUP(D182,'[1]2026-27 Calculations'!$B$5:$AU$292,46,FALSE)</f>
        <v>198477000</v>
      </c>
      <c r="P182" s="280"/>
      <c r="Q182" s="281">
        <f t="shared" si="11"/>
        <v>0</v>
      </c>
      <c r="R182" s="282">
        <v>42607.204938747724</v>
      </c>
      <c r="S182" s="94">
        <v>0.5442142494593657</v>
      </c>
      <c r="T182" s="277">
        <v>23187.448057301972</v>
      </c>
      <c r="U182" s="278">
        <f>VLOOKUP(D182,'[1]2027-28 Calculations'!$B$4:$AU$291,29,FALSE)</f>
        <v>190777834.96921903</v>
      </c>
      <c r="V182" s="277">
        <f>VLOOKUP(D182,'[1]2027-28 Calculations'!$B$4:$AU$291,42,FALSE)</f>
        <v>6179466.1835131273</v>
      </c>
      <c r="W182" s="277">
        <f>VLOOKUP(D182,'[1]2027-28 Calculations'!$B$4:$AU$291,43,FALSE)</f>
        <v>10692299.721506435</v>
      </c>
      <c r="X182" s="284">
        <f>VLOOKUP(D182,'[1]2027-28 Calculations'!$B$4:$AU$291,46,FALSE)</f>
        <v>207650000</v>
      </c>
      <c r="Y182" s="280"/>
      <c r="Z182" s="285">
        <f t="shared" si="12"/>
        <v>0</v>
      </c>
      <c r="AA182" s="282">
        <v>42607.204938747724</v>
      </c>
      <c r="AB182" s="94">
        <v>0.5442142494593657</v>
      </c>
      <c r="AC182" s="277">
        <v>23187.448057301972</v>
      </c>
      <c r="AD182" s="278">
        <f>VLOOKUP(D182,'[1]2028-29 Calculations '!$B$4:$AU$291,29,FALSE)</f>
        <v>193457369.32971713</v>
      </c>
      <c r="AE182" s="277">
        <f>VLOOKUP(D182,'[1]2028-29 Calculations '!$B$4:$AU$291,42,FALSE)</f>
        <v>7031920.3979222765</v>
      </c>
      <c r="AF182" s="277">
        <f>VLOOKUP(D182,'[1]2028-29 Calculations '!$B$4:$AU$291,43,FALSE)</f>
        <v>12390977.213541351</v>
      </c>
      <c r="AG182" s="284">
        <f>VLOOKUP(D182,'[1]2028-29 Calculations '!$B$4:$AU$291,46,FALSE)</f>
        <v>212880000</v>
      </c>
    </row>
    <row r="183" spans="4:33">
      <c r="D183" s="79" t="s">
        <v>325</v>
      </c>
      <c r="E183" s="80" t="s">
        <v>599</v>
      </c>
      <c r="F183" s="274" t="s">
        <v>60</v>
      </c>
      <c r="G183" s="275"/>
      <c r="H183" s="275"/>
      <c r="I183" s="276">
        <v>17310.705878494024</v>
      </c>
      <c r="J183" s="94">
        <v>0.6072016391895394</v>
      </c>
      <c r="K183" s="277">
        <v>10511.088984949567</v>
      </c>
      <c r="L183" s="278">
        <f>VLOOKUP(D183,'[1]2026-27 Calculations'!$B$5:$AU$292,29,FALSE)</f>
        <v>81728569.343093693</v>
      </c>
      <c r="M183" s="277">
        <f>VLOOKUP(D183,'[1]2026-27 Calculations'!$B$5:$AU$292,42,FALSE)</f>
        <v>12136115.944806892</v>
      </c>
      <c r="N183" s="277">
        <f>VLOOKUP(D183,'[1]2026-27 Calculations'!$B$5:$AU$292,43,FALSE)</f>
        <v>15372926.466639906</v>
      </c>
      <c r="O183" s="279">
        <f>VLOOKUP(D183,'[1]2026-27 Calculations'!$B$5:$AU$292,46,FALSE)</f>
        <v>109238000</v>
      </c>
      <c r="P183" s="280"/>
      <c r="Q183" s="281">
        <f t="shared" si="11"/>
        <v>0</v>
      </c>
      <c r="R183" s="282">
        <v>17310.705878494024</v>
      </c>
      <c r="S183" s="94">
        <v>0.6072016391895394</v>
      </c>
      <c r="T183" s="277">
        <v>10511.088984949567</v>
      </c>
      <c r="U183" s="278">
        <f>VLOOKUP(D183,'[1]2027-28 Calculations'!$B$4:$AU$291,29,FALSE)</f>
        <v>86481392.638031155</v>
      </c>
      <c r="V183" s="277">
        <f>VLOOKUP(D183,'[1]2027-28 Calculations'!$B$4:$AU$291,42,FALSE)</f>
        <v>11724289.865598042</v>
      </c>
      <c r="W183" s="277">
        <f>VLOOKUP(D183,'[1]2027-28 Calculations'!$B$4:$AU$291,43,FALSE)</f>
        <v>14170708.328790484</v>
      </c>
      <c r="X183" s="284">
        <f>VLOOKUP(D183,'[1]2027-28 Calculations'!$B$4:$AU$291,46,FALSE)</f>
        <v>112376000</v>
      </c>
      <c r="Y183" s="280"/>
      <c r="Z183" s="285">
        <f t="shared" si="12"/>
        <v>0</v>
      </c>
      <c r="AA183" s="282">
        <v>17310.705878494024</v>
      </c>
      <c r="AB183" s="94">
        <v>0.6072016391895394</v>
      </c>
      <c r="AC183" s="277">
        <v>10511.088984949567</v>
      </c>
      <c r="AD183" s="278">
        <f>VLOOKUP(D183,'[1]2028-29 Calculations '!$B$4:$AU$291,29,FALSE)</f>
        <v>87696050.845860809</v>
      </c>
      <c r="AE183" s="277">
        <f>VLOOKUP(D183,'[1]2028-29 Calculations '!$B$4:$AU$291,42,FALSE)</f>
        <v>12953743.776464202</v>
      </c>
      <c r="AF183" s="277">
        <f>VLOOKUP(D183,'[1]2028-29 Calculations '!$B$4:$AU$291,43,FALSE)</f>
        <v>16421997.940125536</v>
      </c>
      <c r="AG183" s="284">
        <f>VLOOKUP(D183,'[1]2028-29 Calculations '!$B$4:$AU$291,46,FALSE)</f>
        <v>117072000</v>
      </c>
    </row>
    <row r="184" spans="4:33">
      <c r="D184" s="79" t="s">
        <v>326</v>
      </c>
      <c r="E184" s="80" t="s">
        <v>600</v>
      </c>
      <c r="F184" s="274" t="s">
        <v>60</v>
      </c>
      <c r="G184" s="275"/>
      <c r="H184" s="275"/>
      <c r="I184" s="276">
        <v>131729.32881321106</v>
      </c>
      <c r="J184" s="94">
        <v>0.51096512640699687</v>
      </c>
      <c r="K184" s="277">
        <v>67309.093148551241</v>
      </c>
      <c r="L184" s="278">
        <f>VLOOKUP(D184,'[1]2026-27 Calculations'!$B$5:$AU$292,29,FALSE)</f>
        <v>523359272.73462409</v>
      </c>
      <c r="M184" s="277">
        <f>VLOOKUP(D184,'[1]2026-27 Calculations'!$B$5:$AU$292,42,FALSE)</f>
        <v>0</v>
      </c>
      <c r="N184" s="277">
        <f>VLOOKUP(D184,'[1]2026-27 Calculations'!$B$5:$AU$292,43,FALSE)</f>
        <v>0</v>
      </c>
      <c r="O184" s="279">
        <f>VLOOKUP(D184,'[1]2026-27 Calculations'!$B$5:$AU$292,46,FALSE)</f>
        <v>523359000</v>
      </c>
      <c r="P184" s="280"/>
      <c r="Q184" s="281">
        <f t="shared" si="11"/>
        <v>0</v>
      </c>
      <c r="R184" s="282">
        <v>131729.32881321106</v>
      </c>
      <c r="S184" s="94">
        <v>0.51096512640699687</v>
      </c>
      <c r="T184" s="277">
        <v>67309.093148551241</v>
      </c>
      <c r="U184" s="278">
        <f>VLOOKUP(D184,'[1]2027-28 Calculations'!$B$4:$AU$291,29,FALSE)</f>
        <v>553794580.27845836</v>
      </c>
      <c r="V184" s="277">
        <f>VLOOKUP(D184,'[1]2027-28 Calculations'!$B$4:$AU$291,42,FALSE)</f>
        <v>0</v>
      </c>
      <c r="W184" s="277">
        <f>VLOOKUP(D184,'[1]2027-28 Calculations'!$B$4:$AU$291,43,FALSE)</f>
        <v>0</v>
      </c>
      <c r="X184" s="284">
        <f>VLOOKUP(D184,'[1]2027-28 Calculations'!$B$4:$AU$291,46,FALSE)</f>
        <v>553795000</v>
      </c>
      <c r="Y184" s="280"/>
      <c r="Z184" s="285">
        <f t="shared" si="12"/>
        <v>0</v>
      </c>
      <c r="AA184" s="282">
        <v>131729.32881321106</v>
      </c>
      <c r="AB184" s="94">
        <v>0.51096512640699687</v>
      </c>
      <c r="AC184" s="277">
        <v>67309.093148551241</v>
      </c>
      <c r="AD184" s="278">
        <f>VLOOKUP(D184,'[1]2028-29 Calculations '!$B$4:$AU$291,29,FALSE)</f>
        <v>561572798.36523545</v>
      </c>
      <c r="AE184" s="277">
        <f>VLOOKUP(D184,'[1]2028-29 Calculations '!$B$4:$AU$291,42,FALSE)</f>
        <v>0</v>
      </c>
      <c r="AF184" s="277">
        <f>VLOOKUP(D184,'[1]2028-29 Calculations '!$B$4:$AU$291,43,FALSE)</f>
        <v>0</v>
      </c>
      <c r="AG184" s="284">
        <f>VLOOKUP(D184,'[1]2028-29 Calculations '!$B$4:$AU$291,46,FALSE)</f>
        <v>561573000</v>
      </c>
    </row>
    <row r="185" spans="4:33" s="10" customFormat="1">
      <c r="D185" s="104" t="s">
        <v>327</v>
      </c>
      <c r="E185" s="105" t="s">
        <v>601</v>
      </c>
      <c r="F185" s="286" t="s">
        <v>74</v>
      </c>
      <c r="G185" s="287"/>
      <c r="H185" s="287"/>
      <c r="I185" s="258">
        <v>390192.23270220822</v>
      </c>
      <c r="J185" s="107">
        <v>0</v>
      </c>
      <c r="K185" s="261">
        <v>0</v>
      </c>
      <c r="L185" s="260">
        <f>VLOOKUP(D185,'[1]2026-27 Calculations'!$B$5:$AU$292,29,FALSE)</f>
        <v>0</v>
      </c>
      <c r="M185" s="261">
        <f>VLOOKUP(D185,'[1]2026-27 Calculations'!$B$5:$AU$292,42,FALSE)</f>
        <v>7533763.3477128427</v>
      </c>
      <c r="N185" s="261">
        <f>VLOOKUP(D185,'[1]2026-27 Calculations'!$B$5:$AU$292,43,FALSE)</f>
        <v>9464540.7084758859</v>
      </c>
      <c r="O185" s="262">
        <f>VLOOKUP(D185,'[1]2026-27 Calculations'!$B$5:$AU$292,46,FALSE)</f>
        <v>16998000</v>
      </c>
      <c r="P185" s="288"/>
      <c r="Q185" s="263">
        <f t="shared" si="11"/>
        <v>0</v>
      </c>
      <c r="R185" s="264">
        <v>390192.23270220822</v>
      </c>
      <c r="S185" s="107">
        <v>0</v>
      </c>
      <c r="T185" s="261">
        <v>0</v>
      </c>
      <c r="U185" s="260">
        <f>VLOOKUP(D185,'[1]2027-28 Calculations'!$B$4:$AU$291,29,FALSE)</f>
        <v>0</v>
      </c>
      <c r="V185" s="261">
        <f>VLOOKUP(D185,'[1]2027-28 Calculations'!$B$4:$AU$291,42,FALSE)</f>
        <v>6988192.4805718511</v>
      </c>
      <c r="W185" s="261">
        <f>VLOOKUP(D185,'[1]2027-28 Calculations'!$B$4:$AU$291,43,FALSE)</f>
        <v>9776870.5518555902</v>
      </c>
      <c r="X185" s="266">
        <f>VLOOKUP(D185,'[1]2027-28 Calculations'!$B$4:$AU$291,46,FALSE)</f>
        <v>16765000</v>
      </c>
      <c r="Y185" s="288"/>
      <c r="Z185" s="289">
        <f t="shared" si="12"/>
        <v>0</v>
      </c>
      <c r="AA185" s="264">
        <v>390192.23270220822</v>
      </c>
      <c r="AB185" s="107">
        <v>0</v>
      </c>
      <c r="AC185" s="261">
        <v>0</v>
      </c>
      <c r="AD185" s="260">
        <f>VLOOKUP(D185,'[1]2028-29 Calculations '!$B$4:$AU$291,29,FALSE)</f>
        <v>0</v>
      </c>
      <c r="AE185" s="261">
        <f>VLOOKUP(D185,'[1]2028-29 Calculations '!$B$4:$AU$291,42,FALSE)</f>
        <v>8047021.8097294327</v>
      </c>
      <c r="AF185" s="261">
        <f>VLOOKUP(D185,'[1]2028-29 Calculations '!$B$4:$AU$291,43,FALSE)</f>
        <v>10089730.409514969</v>
      </c>
      <c r="AG185" s="266">
        <f>VLOOKUP(D185,'[1]2028-29 Calculations '!$B$4:$AU$291,46,FALSE)</f>
        <v>18137000</v>
      </c>
    </row>
    <row r="186" spans="4:33">
      <c r="D186" s="79" t="s">
        <v>328</v>
      </c>
      <c r="E186" s="80" t="s">
        <v>602</v>
      </c>
      <c r="F186" s="274" t="s">
        <v>60</v>
      </c>
      <c r="G186" s="275"/>
      <c r="H186" s="275"/>
      <c r="I186" s="276">
        <v>29623.872337226927</v>
      </c>
      <c r="J186" s="94">
        <v>0.58758394642628609</v>
      </c>
      <c r="K186" s="277">
        <v>17406.511816336286</v>
      </c>
      <c r="L186" s="278">
        <f>VLOOKUP(D186,'[1]2026-27 Calculations'!$B$5:$AU$292,29,FALSE)</f>
        <v>135343665.15589398</v>
      </c>
      <c r="M186" s="277">
        <f>VLOOKUP(D186,'[1]2026-27 Calculations'!$B$5:$AU$292,42,FALSE)</f>
        <v>8417579.9575044736</v>
      </c>
      <c r="N186" s="277">
        <f>VLOOKUP(D186,'[1]2026-27 Calculations'!$B$5:$AU$292,43,FALSE)</f>
        <v>15032215.541164694</v>
      </c>
      <c r="O186" s="279">
        <f>VLOOKUP(D186,'[1]2026-27 Calculations'!$B$5:$AU$292,46,FALSE)</f>
        <v>158793000</v>
      </c>
      <c r="P186" s="280"/>
      <c r="Q186" s="281">
        <f t="shared" si="11"/>
        <v>0</v>
      </c>
      <c r="R186" s="282">
        <v>29623.872337226927</v>
      </c>
      <c r="S186" s="94">
        <v>0.58758394642628609</v>
      </c>
      <c r="T186" s="277">
        <v>17406.511816336286</v>
      </c>
      <c r="U186" s="278">
        <f>VLOOKUP(D186,'[1]2027-28 Calculations'!$B$4:$AU$291,29,FALSE)</f>
        <v>143214407.66057125</v>
      </c>
      <c r="V186" s="277">
        <f>VLOOKUP(D186,'[1]2027-28 Calculations'!$B$4:$AU$291,42,FALSE)</f>
        <v>8037803.5645226985</v>
      </c>
      <c r="W186" s="277">
        <f>VLOOKUP(D186,'[1]2027-28 Calculations'!$B$4:$AU$291,43,FALSE)</f>
        <v>13856642.223041603</v>
      </c>
      <c r="X186" s="284">
        <f>VLOOKUP(D186,'[1]2027-28 Calculations'!$B$4:$AU$291,46,FALSE)</f>
        <v>165109000</v>
      </c>
      <c r="Y186" s="280"/>
      <c r="Z186" s="285">
        <f t="shared" si="12"/>
        <v>0</v>
      </c>
      <c r="AA186" s="282">
        <v>29623.872337226927</v>
      </c>
      <c r="AB186" s="94">
        <v>0.58758394642628609</v>
      </c>
      <c r="AC186" s="277">
        <v>17406.511816336286</v>
      </c>
      <c r="AD186" s="278">
        <f>VLOOKUP(D186,'[1]2028-29 Calculations '!$B$4:$AU$291,29,FALSE)</f>
        <v>145225898.8084124</v>
      </c>
      <c r="AE186" s="277">
        <f>VLOOKUP(D186,'[1]2028-29 Calculations '!$B$4:$AU$291,42,FALSE)</f>
        <v>8986534.6367948577</v>
      </c>
      <c r="AF186" s="277">
        <f>VLOOKUP(D186,'[1]2028-29 Calculations '!$B$4:$AU$291,43,FALSE)</f>
        <v>16058036.391979583</v>
      </c>
      <c r="AG186" s="284">
        <f>VLOOKUP(D186,'[1]2028-29 Calculations '!$B$4:$AU$291,46,FALSE)</f>
        <v>170270000</v>
      </c>
    </row>
    <row r="187" spans="4:33">
      <c r="D187" s="79" t="s">
        <v>329</v>
      </c>
      <c r="E187" s="80" t="s">
        <v>603</v>
      </c>
      <c r="F187" s="274" t="s">
        <v>60</v>
      </c>
      <c r="G187" s="275"/>
      <c r="H187" s="275"/>
      <c r="I187" s="276">
        <v>189970.32817396839</v>
      </c>
      <c r="J187" s="94">
        <v>0.46411076247504229</v>
      </c>
      <c r="K187" s="277">
        <v>88167.273856454471</v>
      </c>
      <c r="L187" s="278">
        <f>VLOOKUP(D187,'[1]2026-27 Calculations'!$B$5:$AU$292,29,FALSE)</f>
        <v>685541256.99881947</v>
      </c>
      <c r="M187" s="277">
        <f>VLOOKUP(D187,'[1]2026-27 Calculations'!$B$5:$AU$292,42,FALSE)</f>
        <v>0</v>
      </c>
      <c r="N187" s="277">
        <f>VLOOKUP(D187,'[1]2026-27 Calculations'!$B$5:$AU$292,43,FALSE)</f>
        <v>0</v>
      </c>
      <c r="O187" s="279">
        <f>VLOOKUP(D187,'[1]2026-27 Calculations'!$B$5:$AU$292,46,FALSE)</f>
        <v>685541000</v>
      </c>
      <c r="P187" s="280"/>
      <c r="Q187" s="281">
        <f t="shared" si="11"/>
        <v>0</v>
      </c>
      <c r="R187" s="282">
        <v>189970.32817396839</v>
      </c>
      <c r="S187" s="94">
        <v>0.46411076247504229</v>
      </c>
      <c r="T187" s="277">
        <v>88167.273856454471</v>
      </c>
      <c r="U187" s="278">
        <f>VLOOKUP(D187,'[1]2027-28 Calculations'!$B$4:$AU$291,29,FALSE)</f>
        <v>725408056.11317372</v>
      </c>
      <c r="V187" s="277">
        <f>VLOOKUP(D187,'[1]2027-28 Calculations'!$B$4:$AU$291,42,FALSE)</f>
        <v>0</v>
      </c>
      <c r="W187" s="277">
        <f>VLOOKUP(D187,'[1]2027-28 Calculations'!$B$4:$AU$291,43,FALSE)</f>
        <v>0</v>
      </c>
      <c r="X187" s="284">
        <f>VLOOKUP(D187,'[1]2027-28 Calculations'!$B$4:$AU$291,46,FALSE)</f>
        <v>725408000</v>
      </c>
      <c r="Y187" s="280"/>
      <c r="Z187" s="285">
        <f t="shared" si="12"/>
        <v>0</v>
      </c>
      <c r="AA187" s="282">
        <v>189970.32817396839</v>
      </c>
      <c r="AB187" s="94">
        <v>0.46411076247504229</v>
      </c>
      <c r="AC187" s="277">
        <v>88167.273856454471</v>
      </c>
      <c r="AD187" s="278">
        <f>VLOOKUP(D187,'[1]2028-29 Calculations '!$B$4:$AU$291,29,FALSE)</f>
        <v>735596639.1424917</v>
      </c>
      <c r="AE187" s="277">
        <f>VLOOKUP(D187,'[1]2028-29 Calculations '!$B$4:$AU$291,42,FALSE)</f>
        <v>0</v>
      </c>
      <c r="AF187" s="277">
        <f>VLOOKUP(D187,'[1]2028-29 Calculations '!$B$4:$AU$291,43,FALSE)</f>
        <v>0</v>
      </c>
      <c r="AG187" s="284">
        <f>VLOOKUP(D187,'[1]2028-29 Calculations '!$B$4:$AU$291,46,FALSE)</f>
        <v>735597000</v>
      </c>
    </row>
    <row r="188" spans="4:33">
      <c r="D188" s="79" t="s">
        <v>330</v>
      </c>
      <c r="E188" s="80" t="s">
        <v>604</v>
      </c>
      <c r="F188" s="274" t="s">
        <v>60</v>
      </c>
      <c r="G188" s="275"/>
      <c r="H188" s="275"/>
      <c r="I188" s="276">
        <v>116117.77462991071</v>
      </c>
      <c r="J188" s="94">
        <v>0.44313141998346939</v>
      </c>
      <c r="K188" s="277">
        <v>51455.434357072809</v>
      </c>
      <c r="L188" s="278">
        <f>VLOOKUP(D188,'[1]2026-27 Calculations'!$B$5:$AU$292,29,FALSE)</f>
        <v>400089756.72763836</v>
      </c>
      <c r="M188" s="277">
        <f>VLOOKUP(D188,'[1]2026-27 Calculations'!$B$5:$AU$292,42,FALSE)</f>
        <v>0</v>
      </c>
      <c r="N188" s="277">
        <f>VLOOKUP(D188,'[1]2026-27 Calculations'!$B$5:$AU$292,43,FALSE)</f>
        <v>0</v>
      </c>
      <c r="O188" s="279">
        <f>VLOOKUP(D188,'[1]2026-27 Calculations'!$B$5:$AU$292,46,FALSE)</f>
        <v>400090000</v>
      </c>
      <c r="P188" s="280"/>
      <c r="Q188" s="281">
        <f t="shared" si="11"/>
        <v>0</v>
      </c>
      <c r="R188" s="282">
        <v>116117.77462991071</v>
      </c>
      <c r="S188" s="94">
        <v>0.44313141998346939</v>
      </c>
      <c r="T188" s="277">
        <v>51455.434357072809</v>
      </c>
      <c r="U188" s="278">
        <f>VLOOKUP(D188,'[1]2027-28 Calculations'!$B$4:$AU$291,29,FALSE)</f>
        <v>423356478.89254391</v>
      </c>
      <c r="V188" s="277">
        <f>VLOOKUP(D188,'[1]2027-28 Calculations'!$B$4:$AU$291,42,FALSE)</f>
        <v>0</v>
      </c>
      <c r="W188" s="277">
        <f>VLOOKUP(D188,'[1]2027-28 Calculations'!$B$4:$AU$291,43,FALSE)</f>
        <v>0</v>
      </c>
      <c r="X188" s="284">
        <f>VLOOKUP(D188,'[1]2027-28 Calculations'!$B$4:$AU$291,46,FALSE)</f>
        <v>423356000</v>
      </c>
      <c r="Y188" s="280"/>
      <c r="Z188" s="285">
        <f t="shared" si="12"/>
        <v>0</v>
      </c>
      <c r="AA188" s="282">
        <v>116117.77462991071</v>
      </c>
      <c r="AB188" s="94">
        <v>0.44313141998346939</v>
      </c>
      <c r="AC188" s="277">
        <v>51455.434357072809</v>
      </c>
      <c r="AD188" s="278">
        <f>VLOOKUP(D188,'[1]2028-29 Calculations '!$B$4:$AU$291,29,FALSE)</f>
        <v>429302653.04907048</v>
      </c>
      <c r="AE188" s="277">
        <f>VLOOKUP(D188,'[1]2028-29 Calculations '!$B$4:$AU$291,42,FALSE)</f>
        <v>0</v>
      </c>
      <c r="AF188" s="277">
        <f>VLOOKUP(D188,'[1]2028-29 Calculations '!$B$4:$AU$291,43,FALSE)</f>
        <v>0</v>
      </c>
      <c r="AG188" s="284">
        <f>VLOOKUP(D188,'[1]2028-29 Calculations '!$B$4:$AU$291,46,FALSE)</f>
        <v>429303000</v>
      </c>
    </row>
    <row r="189" spans="4:33">
      <c r="D189" s="79" t="s">
        <v>331</v>
      </c>
      <c r="E189" s="80" t="s">
        <v>605</v>
      </c>
      <c r="F189" s="274" t="s">
        <v>60</v>
      </c>
      <c r="G189" s="275"/>
      <c r="H189" s="275"/>
      <c r="I189" s="276">
        <v>16787.302150946354</v>
      </c>
      <c r="J189" s="94">
        <v>0.59124027828060277</v>
      </c>
      <c r="K189" s="277">
        <v>9925.3291953060834</v>
      </c>
      <c r="L189" s="278">
        <f>VLOOKUP(D189,'[1]2026-27 Calculations'!$B$5:$AU$292,29,FALSE)</f>
        <v>77174016.56033054</v>
      </c>
      <c r="M189" s="277">
        <f>VLOOKUP(D189,'[1]2026-27 Calculations'!$B$5:$AU$292,42,FALSE)</f>
        <v>8976091.0688195843</v>
      </c>
      <c r="N189" s="277">
        <f>VLOOKUP(D189,'[1]2026-27 Calculations'!$B$5:$AU$292,43,FALSE)</f>
        <v>9772366.9012319874</v>
      </c>
      <c r="O189" s="279">
        <f>VLOOKUP(D189,'[1]2026-27 Calculations'!$B$5:$AU$292,46,FALSE)</f>
        <v>95922000</v>
      </c>
      <c r="P189" s="280"/>
      <c r="Q189" s="281">
        <f t="shared" si="11"/>
        <v>0</v>
      </c>
      <c r="R189" s="282">
        <v>16787.302150946354</v>
      </c>
      <c r="S189" s="94">
        <v>0.59124027828060277</v>
      </c>
      <c r="T189" s="277">
        <v>9925.3291953060834</v>
      </c>
      <c r="U189" s="278">
        <f>VLOOKUP(D189,'[1]2027-28 Calculations'!$B$4:$AU$291,29,FALSE)</f>
        <v>81661975.503206879</v>
      </c>
      <c r="V189" s="277">
        <f>VLOOKUP(D189,'[1]2027-28 Calculations'!$B$4:$AU$291,42,FALSE)</f>
        <v>8606702.3646893613</v>
      </c>
      <c r="W189" s="277">
        <f>VLOOKUP(D189,'[1]2027-28 Calculations'!$B$4:$AU$291,43,FALSE)</f>
        <v>9008132.6636016071</v>
      </c>
      <c r="X189" s="284">
        <f>VLOOKUP(D189,'[1]2027-28 Calculations'!$B$4:$AU$291,46,FALSE)</f>
        <v>99277000</v>
      </c>
      <c r="Y189" s="280"/>
      <c r="Z189" s="285">
        <f t="shared" si="12"/>
        <v>0</v>
      </c>
      <c r="AA189" s="282">
        <v>16787.302150946354</v>
      </c>
      <c r="AB189" s="94">
        <v>0.59124027828060277</v>
      </c>
      <c r="AC189" s="277">
        <v>9925.3291953060834</v>
      </c>
      <c r="AD189" s="278">
        <f>VLOOKUP(D189,'[1]2028-29 Calculations '!$B$4:$AU$291,29,FALSE)</f>
        <v>82808943.490039855</v>
      </c>
      <c r="AE189" s="277">
        <f>VLOOKUP(D189,'[1]2028-29 Calculations '!$B$4:$AU$291,42,FALSE)</f>
        <v>9582096.8313756697</v>
      </c>
      <c r="AF189" s="277">
        <f>VLOOKUP(D189,'[1]2028-29 Calculations '!$B$4:$AU$291,43,FALSE)</f>
        <v>10439247.821189867</v>
      </c>
      <c r="AG189" s="284">
        <f>VLOOKUP(D189,'[1]2028-29 Calculations '!$B$4:$AU$291,46,FALSE)</f>
        <v>102830000</v>
      </c>
    </row>
    <row r="190" spans="4:33">
      <c r="D190" s="79" t="s">
        <v>332</v>
      </c>
      <c r="E190" s="80" t="s">
        <v>606</v>
      </c>
      <c r="F190" s="274" t="s">
        <v>60</v>
      </c>
      <c r="G190" s="275"/>
      <c r="H190" s="275"/>
      <c r="I190" s="276">
        <v>93501.38034132836</v>
      </c>
      <c r="J190" s="94">
        <v>0.64938584540889477</v>
      </c>
      <c r="K190" s="277">
        <v>60718.472919852131</v>
      </c>
      <c r="L190" s="278">
        <f>VLOOKUP(D190,'[1]2026-27 Calculations'!$B$5:$AU$292,29,FALSE)</f>
        <v>472114157.87102699</v>
      </c>
      <c r="M190" s="277">
        <f>VLOOKUP(D190,'[1]2026-27 Calculations'!$B$5:$AU$292,42,FALSE)</f>
        <v>47759848.387627579</v>
      </c>
      <c r="N190" s="277">
        <f>VLOOKUP(D190,'[1]2026-27 Calculations'!$B$5:$AU$292,43,FALSE)</f>
        <v>101351549.72293693</v>
      </c>
      <c r="O190" s="279">
        <f>VLOOKUP(D190,'[1]2026-27 Calculations'!$B$5:$AU$292,46,FALSE)</f>
        <v>621226000</v>
      </c>
      <c r="P190" s="280"/>
      <c r="Q190" s="281">
        <f t="shared" si="11"/>
        <v>0</v>
      </c>
      <c r="R190" s="282">
        <v>93501.38034132836</v>
      </c>
      <c r="S190" s="94">
        <v>0.64938584540889477</v>
      </c>
      <c r="T190" s="277">
        <v>60718.472919852131</v>
      </c>
      <c r="U190" s="278">
        <f>VLOOKUP(D190,'[1]2027-28 Calculations'!$B$4:$AU$291,29,FALSE)</f>
        <v>499569369.49940491</v>
      </c>
      <c r="V190" s="277">
        <f>VLOOKUP(D190,'[1]2027-28 Calculations'!$B$4:$AU$291,42,FALSE)</f>
        <v>44047875.816312395</v>
      </c>
      <c r="W190" s="277">
        <f>VLOOKUP(D190,'[1]2027-28 Calculations'!$B$4:$AU$291,43,FALSE)</f>
        <v>93425494.027524859</v>
      </c>
      <c r="X190" s="284">
        <f>VLOOKUP(D190,'[1]2027-28 Calculations'!$B$4:$AU$291,46,FALSE)</f>
        <v>637043000</v>
      </c>
      <c r="Y190" s="280"/>
      <c r="Z190" s="285">
        <f t="shared" si="12"/>
        <v>0</v>
      </c>
      <c r="AA190" s="282">
        <v>93501.38034132836</v>
      </c>
      <c r="AB190" s="94">
        <v>0.64938584540889477</v>
      </c>
      <c r="AC190" s="277">
        <v>60718.472919852131</v>
      </c>
      <c r="AD190" s="278">
        <f>VLOOKUP(D190,'[1]2028-29 Calculations '!$B$4:$AU$291,29,FALSE)</f>
        <v>506585977.54111993</v>
      </c>
      <c r="AE190" s="277">
        <f>VLOOKUP(D190,'[1]2028-29 Calculations '!$B$4:$AU$291,42,FALSE)</f>
        <v>51018599.406875737</v>
      </c>
      <c r="AF190" s="277">
        <f>VLOOKUP(D190,'[1]2028-29 Calculations '!$B$4:$AU$291,43,FALSE)</f>
        <v>108267930.92326497</v>
      </c>
      <c r="AG190" s="284">
        <f>VLOOKUP(D190,'[1]2028-29 Calculations '!$B$4:$AU$291,46,FALSE)</f>
        <v>665873000</v>
      </c>
    </row>
    <row r="191" spans="4:33">
      <c r="D191" s="79" t="s">
        <v>333</v>
      </c>
      <c r="E191" s="80" t="s">
        <v>607</v>
      </c>
      <c r="F191" s="274" t="s">
        <v>60</v>
      </c>
      <c r="G191" s="275"/>
      <c r="H191" s="275"/>
      <c r="I191" s="276">
        <v>65675.288895675607</v>
      </c>
      <c r="J191" s="94">
        <v>0.71136099438475187</v>
      </c>
      <c r="K191" s="277">
        <v>46718.838815333649</v>
      </c>
      <c r="L191" s="278">
        <f>VLOOKUP(D191,'[1]2026-27 Calculations'!$B$5:$AU$292,29,FALSE)</f>
        <v>363260539.72286248</v>
      </c>
      <c r="M191" s="277">
        <f>VLOOKUP(D191,'[1]2026-27 Calculations'!$B$5:$AU$292,42,FALSE)</f>
        <v>62077362.505734608</v>
      </c>
      <c r="N191" s="277">
        <f>VLOOKUP(D191,'[1]2026-27 Calculations'!$B$5:$AU$292,43,FALSE)</f>
        <v>95052406.875501841</v>
      </c>
      <c r="O191" s="279">
        <f>VLOOKUP(D191,'[1]2026-27 Calculations'!$B$5:$AU$292,46,FALSE)</f>
        <v>520390000</v>
      </c>
      <c r="P191" s="280"/>
      <c r="Q191" s="281">
        <f t="shared" si="11"/>
        <v>0</v>
      </c>
      <c r="R191" s="282">
        <v>65675.288895675607</v>
      </c>
      <c r="S191" s="94">
        <v>0.71136099438475187</v>
      </c>
      <c r="T191" s="277">
        <v>46718.838815333649</v>
      </c>
      <c r="U191" s="278">
        <f>VLOOKUP(D191,'[1]2027-28 Calculations'!$B$4:$AU$291,29,FALSE)</f>
        <v>384385504.58158314</v>
      </c>
      <c r="V191" s="277">
        <f>VLOOKUP(D191,'[1]2027-28 Calculations'!$B$4:$AU$291,42,FALSE)</f>
        <v>57285919.845754631</v>
      </c>
      <c r="W191" s="277">
        <f>VLOOKUP(D191,'[1]2027-28 Calculations'!$B$4:$AU$291,43,FALSE)</f>
        <v>87618966.805392116</v>
      </c>
      <c r="X191" s="284">
        <f>VLOOKUP(D191,'[1]2027-28 Calculations'!$B$4:$AU$291,46,FALSE)</f>
        <v>529290000</v>
      </c>
      <c r="Y191" s="280"/>
      <c r="Z191" s="285">
        <f t="shared" si="12"/>
        <v>0</v>
      </c>
      <c r="AA191" s="282">
        <v>65675.288895675607</v>
      </c>
      <c r="AB191" s="94">
        <v>0.71136099438475187</v>
      </c>
      <c r="AC191" s="277">
        <v>46718.838815333649</v>
      </c>
      <c r="AD191" s="278">
        <f>VLOOKUP(D191,'[1]2028-29 Calculations '!$B$4:$AU$291,29,FALSE)</f>
        <v>389784319.21521145</v>
      </c>
      <c r="AE191" s="277">
        <f>VLOOKUP(D191,'[1]2028-29 Calculations '!$B$4:$AU$291,42,FALSE)</f>
        <v>66312371.812176585</v>
      </c>
      <c r="AF191" s="277">
        <f>VLOOKUP(D191,'[1]2028-29 Calculations '!$B$4:$AU$291,43,FALSE)</f>
        <v>101538925.15526004</v>
      </c>
      <c r="AG191" s="284">
        <f>VLOOKUP(D191,'[1]2028-29 Calculations '!$B$4:$AU$291,46,FALSE)</f>
        <v>557636000</v>
      </c>
    </row>
    <row r="192" spans="4:33" s="10" customFormat="1">
      <c r="D192" s="104" t="s">
        <v>334</v>
      </c>
      <c r="E192" s="105" t="s">
        <v>608</v>
      </c>
      <c r="F192" s="286" t="s">
        <v>74</v>
      </c>
      <c r="G192" s="287"/>
      <c r="H192" s="287"/>
      <c r="I192" s="258">
        <v>511675.94652905635</v>
      </c>
      <c r="J192" s="107">
        <v>0</v>
      </c>
      <c r="K192" s="261">
        <v>0</v>
      </c>
      <c r="L192" s="260">
        <f>VLOOKUP(D192,'[1]2026-27 Calculations'!$B$5:$AU$292,29,FALSE)</f>
        <v>0</v>
      </c>
      <c r="M192" s="261">
        <f>VLOOKUP(D192,'[1]2026-27 Calculations'!$B$5:$AU$292,42,FALSE)</f>
        <v>12941124.970262468</v>
      </c>
      <c r="N192" s="261">
        <f>VLOOKUP(D192,'[1]2026-27 Calculations'!$B$5:$AU$292,43,FALSE)</f>
        <v>18513434.944067858</v>
      </c>
      <c r="O192" s="262">
        <f>VLOOKUP(D192,'[1]2026-27 Calculations'!$B$5:$AU$292,46,FALSE)</f>
        <v>31455000</v>
      </c>
      <c r="P192" s="288"/>
      <c r="Q192" s="263">
        <f t="shared" si="11"/>
        <v>0</v>
      </c>
      <c r="R192" s="264">
        <v>511675.94652905635</v>
      </c>
      <c r="S192" s="107">
        <v>0</v>
      </c>
      <c r="T192" s="261">
        <v>0</v>
      </c>
      <c r="U192" s="260">
        <f>VLOOKUP(D192,'[1]2027-28 Calculations'!$B$4:$AU$291,29,FALSE)</f>
        <v>0</v>
      </c>
      <c r="V192" s="261">
        <f>VLOOKUP(D192,'[1]2027-28 Calculations'!$B$4:$AU$291,42,FALSE)</f>
        <v>11961401.369747229</v>
      </c>
      <c r="W192" s="261">
        <f>VLOOKUP(D192,'[1]2027-28 Calculations'!$B$4:$AU$291,43,FALSE)</f>
        <v>19124378.2972221</v>
      </c>
      <c r="X192" s="266">
        <f>VLOOKUP(D192,'[1]2027-28 Calculations'!$B$4:$AU$291,46,FALSE)</f>
        <v>31086000</v>
      </c>
      <c r="Y192" s="288"/>
      <c r="Z192" s="289">
        <f t="shared" si="12"/>
        <v>0</v>
      </c>
      <c r="AA192" s="264">
        <v>511675.94652905635</v>
      </c>
      <c r="AB192" s="107">
        <v>0</v>
      </c>
      <c r="AC192" s="261">
        <v>0</v>
      </c>
      <c r="AD192" s="260">
        <f>VLOOKUP(D192,'[1]2028-29 Calculations '!$B$4:$AU$291,29,FALSE)</f>
        <v>0</v>
      </c>
      <c r="AE192" s="261">
        <f>VLOOKUP(D192,'[1]2028-29 Calculations '!$B$4:$AU$291,42,FALSE)</f>
        <v>13823611.509321321</v>
      </c>
      <c r="AF192" s="261">
        <f>VLOOKUP(D192,'[1]2028-29 Calculations '!$B$4:$AU$291,43,FALSE)</f>
        <v>19736358.402733207</v>
      </c>
      <c r="AG192" s="266">
        <f>VLOOKUP(D192,'[1]2028-29 Calculations '!$B$4:$AU$291,46,FALSE)</f>
        <v>33560000</v>
      </c>
    </row>
    <row r="193" spans="4:33">
      <c r="D193" s="79" t="s">
        <v>335</v>
      </c>
      <c r="E193" s="80" t="s">
        <v>336</v>
      </c>
      <c r="F193" s="274" t="s">
        <v>60</v>
      </c>
      <c r="G193" s="275"/>
      <c r="H193" s="275"/>
      <c r="I193" s="276">
        <v>44591.074544358511</v>
      </c>
      <c r="J193" s="94">
        <v>0.60733840043441567</v>
      </c>
      <c r="K193" s="277">
        <v>27081.871887422487</v>
      </c>
      <c r="L193" s="278">
        <f>VLOOKUP(D193,'[1]2026-27 Calculations'!$B$5:$AU$292,29,FALSE)</f>
        <v>210574056.37619656</v>
      </c>
      <c r="M193" s="277">
        <f>VLOOKUP(D193,'[1]2026-27 Calculations'!$B$5:$AU$292,42,FALSE)</f>
        <v>8872190.1800177041</v>
      </c>
      <c r="N193" s="277">
        <f>VLOOKUP(D193,'[1]2026-27 Calculations'!$B$5:$AU$292,43,FALSE)</f>
        <v>17635176.370873742</v>
      </c>
      <c r="O193" s="279">
        <f>VLOOKUP(D193,'[1]2026-27 Calculations'!$B$5:$AU$292,46,FALSE)</f>
        <v>237081000</v>
      </c>
      <c r="P193" s="280"/>
      <c r="Q193" s="281">
        <f t="shared" si="11"/>
        <v>0</v>
      </c>
      <c r="R193" s="282">
        <v>44591.074544358511</v>
      </c>
      <c r="S193" s="94">
        <v>0.60733840043441567</v>
      </c>
      <c r="T193" s="277">
        <v>27081.871887422487</v>
      </c>
      <c r="U193" s="278">
        <f>VLOOKUP(D193,'[1]2027-28 Calculations'!$B$4:$AU$291,29,FALSE)</f>
        <v>222819728.70961094</v>
      </c>
      <c r="V193" s="277">
        <f>VLOOKUP(D193,'[1]2027-28 Calculations'!$B$4:$AU$291,42,FALSE)</f>
        <v>8351020.7431457732</v>
      </c>
      <c r="W193" s="277">
        <f>VLOOKUP(D193,'[1]2027-28 Calculations'!$B$4:$AU$291,43,FALSE)</f>
        <v>16256042.154415606</v>
      </c>
      <c r="X193" s="284">
        <f>VLOOKUP(D193,'[1]2027-28 Calculations'!$B$4:$AU$291,46,FALSE)</f>
        <v>247427000</v>
      </c>
      <c r="Y193" s="280"/>
      <c r="Z193" s="285">
        <f t="shared" si="12"/>
        <v>0</v>
      </c>
      <c r="AA193" s="282">
        <v>44591.074544358511</v>
      </c>
      <c r="AB193" s="94">
        <v>0.60733840043441567</v>
      </c>
      <c r="AC193" s="277">
        <v>27081.871887422487</v>
      </c>
      <c r="AD193" s="278">
        <f>VLOOKUP(D193,'[1]2028-29 Calculations '!$B$4:$AU$291,29,FALSE)</f>
        <v>225949301.48922965</v>
      </c>
      <c r="AE193" s="277">
        <f>VLOOKUP(D193,'[1]2028-29 Calculations '!$B$4:$AU$291,42,FALSE)</f>
        <v>9474248.2407202721</v>
      </c>
      <c r="AF193" s="277">
        <f>VLOOKUP(D193,'[1]2028-29 Calculations '!$B$4:$AU$291,43,FALSE)</f>
        <v>18838627.158251066</v>
      </c>
      <c r="AG193" s="284">
        <f>VLOOKUP(D193,'[1]2028-29 Calculations '!$B$4:$AU$291,46,FALSE)</f>
        <v>254262000</v>
      </c>
    </row>
    <row r="194" spans="4:33">
      <c r="D194" s="79" t="s">
        <v>337</v>
      </c>
      <c r="E194" s="80" t="s">
        <v>338</v>
      </c>
      <c r="F194" s="274" t="s">
        <v>60</v>
      </c>
      <c r="G194" s="275"/>
      <c r="H194" s="275"/>
      <c r="I194" s="276">
        <v>117731.2809505247</v>
      </c>
      <c r="J194" s="94">
        <v>0.74260806240089294</v>
      </c>
      <c r="K194" s="277">
        <v>87428.198430644305</v>
      </c>
      <c r="L194" s="278">
        <f>VLOOKUP(D194,'[1]2026-27 Calculations'!$B$5:$AU$292,29,FALSE)</f>
        <v>679794604.36610079</v>
      </c>
      <c r="M194" s="277">
        <f>VLOOKUP(D194,'[1]2026-27 Calculations'!$B$5:$AU$292,42,FALSE)</f>
        <v>55646183.037762508</v>
      </c>
      <c r="N194" s="277">
        <f>VLOOKUP(D194,'[1]2026-27 Calculations'!$B$5:$AU$292,43,FALSE)</f>
        <v>146741567.64681143</v>
      </c>
      <c r="O194" s="279">
        <f>VLOOKUP(D194,'[1]2026-27 Calculations'!$B$5:$AU$292,46,FALSE)</f>
        <v>882182000</v>
      </c>
      <c r="P194" s="280"/>
      <c r="Q194" s="281">
        <f t="shared" si="11"/>
        <v>0</v>
      </c>
      <c r="R194" s="282">
        <v>117731.2809505247</v>
      </c>
      <c r="S194" s="94">
        <v>0.74260806240089294</v>
      </c>
      <c r="T194" s="277">
        <v>87428.198430644305</v>
      </c>
      <c r="U194" s="278">
        <f>VLOOKUP(D194,'[1]2027-28 Calculations'!$B$4:$AU$291,29,FALSE)</f>
        <v>719327214.04437113</v>
      </c>
      <c r="V194" s="277">
        <f>VLOOKUP(D194,'[1]2027-28 Calculations'!$B$4:$AU$291,42,FALSE)</f>
        <v>51306928.536333025</v>
      </c>
      <c r="W194" s="277">
        <f>VLOOKUP(D194,'[1]2027-28 Calculations'!$B$4:$AU$291,43,FALSE)</f>
        <v>135265849.30624139</v>
      </c>
      <c r="X194" s="284">
        <f>VLOOKUP(D194,'[1]2027-28 Calculations'!$B$4:$AU$291,46,FALSE)</f>
        <v>905900000</v>
      </c>
      <c r="Y194" s="280"/>
      <c r="Z194" s="285">
        <f t="shared" si="12"/>
        <v>0</v>
      </c>
      <c r="AA194" s="282">
        <v>117731.2809505247</v>
      </c>
      <c r="AB194" s="94">
        <v>0.74260806240089294</v>
      </c>
      <c r="AC194" s="277">
        <v>87428.198430644305</v>
      </c>
      <c r="AD194" s="278">
        <f>VLOOKUP(D194,'[1]2028-29 Calculations '!$B$4:$AU$291,29,FALSE)</f>
        <v>729430389.74496686</v>
      </c>
      <c r="AE194" s="277">
        <f>VLOOKUP(D194,'[1]2028-29 Calculations '!$B$4:$AU$291,42,FALSE)</f>
        <v>59443316.50465636</v>
      </c>
      <c r="AF194" s="277">
        <f>VLOOKUP(D194,'[1]2028-29 Calculations '!$B$4:$AU$291,43,FALSE)</f>
        <v>156755431.49549994</v>
      </c>
      <c r="AG194" s="284">
        <f>VLOOKUP(D194,'[1]2028-29 Calculations '!$B$4:$AU$291,46,FALSE)</f>
        <v>945629000</v>
      </c>
    </row>
    <row r="195" spans="4:33">
      <c r="D195" s="79" t="s">
        <v>339</v>
      </c>
      <c r="E195" s="80" t="s">
        <v>340</v>
      </c>
      <c r="F195" s="274" t="s">
        <v>60</v>
      </c>
      <c r="G195" s="275"/>
      <c r="H195" s="275"/>
      <c r="I195" s="276">
        <v>148131.69921832651</v>
      </c>
      <c r="J195" s="94">
        <v>0.76658952097246946</v>
      </c>
      <c r="K195" s="277">
        <v>113556.20834461485</v>
      </c>
      <c r="L195" s="278">
        <f>VLOOKUP(D195,'[1]2026-27 Calculations'!$B$5:$AU$292,29,FALSE)</f>
        <v>882951943.54461849</v>
      </c>
      <c r="M195" s="277">
        <f>VLOOKUP(D195,'[1]2026-27 Calculations'!$B$5:$AU$292,42,FALSE)</f>
        <v>73920971.074946061</v>
      </c>
      <c r="N195" s="277">
        <f>VLOOKUP(D195,'[1]2026-27 Calculations'!$B$5:$AU$292,43,FALSE)</f>
        <v>214392274.20264831</v>
      </c>
      <c r="O195" s="279">
        <f>VLOOKUP(D195,'[1]2026-27 Calculations'!$B$5:$AU$292,46,FALSE)</f>
        <v>1171265000</v>
      </c>
      <c r="P195" s="280"/>
      <c r="Q195" s="281">
        <f t="shared" si="11"/>
        <v>0</v>
      </c>
      <c r="R195" s="282">
        <v>148131.69921832651</v>
      </c>
      <c r="S195" s="94">
        <v>0.76658952097246946</v>
      </c>
      <c r="T195" s="277">
        <v>113556.20834461485</v>
      </c>
      <c r="U195" s="278">
        <f>VLOOKUP(D195,'[1]2027-28 Calculations'!$B$4:$AU$291,29,FALSE)</f>
        <v>934298915.59269547</v>
      </c>
      <c r="V195" s="277">
        <f>VLOOKUP(D195,'[1]2027-28 Calculations'!$B$4:$AU$291,42,FALSE)</f>
        <v>67975852.357147336</v>
      </c>
      <c r="W195" s="277">
        <f>VLOOKUP(D195,'[1]2027-28 Calculations'!$B$4:$AU$291,43,FALSE)</f>
        <v>197626027.30616221</v>
      </c>
      <c r="X195" s="284">
        <f>VLOOKUP(D195,'[1]2027-28 Calculations'!$B$4:$AU$291,46,FALSE)</f>
        <v>1199901000</v>
      </c>
      <c r="Y195" s="280"/>
      <c r="Z195" s="285">
        <f t="shared" si="12"/>
        <v>0</v>
      </c>
      <c r="AA195" s="282">
        <v>148131.69921832651</v>
      </c>
      <c r="AB195" s="94">
        <v>0.76658952097246946</v>
      </c>
      <c r="AC195" s="277">
        <v>113556.20834461485</v>
      </c>
      <c r="AD195" s="278">
        <f>VLOOKUP(D195,'[1]2028-29 Calculations '!$B$4:$AU$291,29,FALSE)</f>
        <v>947421436.07685256</v>
      </c>
      <c r="AE195" s="277">
        <f>VLOOKUP(D195,'[1]2028-29 Calculations '!$B$4:$AU$291,42,FALSE)</f>
        <v>78968676.283917874</v>
      </c>
      <c r="AF195" s="277">
        <f>VLOOKUP(D195,'[1]2028-29 Calculations '!$B$4:$AU$291,43,FALSE)</f>
        <v>229022723.35556537</v>
      </c>
      <c r="AG195" s="284">
        <f>VLOOKUP(D195,'[1]2028-29 Calculations '!$B$4:$AU$291,46,FALSE)</f>
        <v>1255413000</v>
      </c>
    </row>
    <row r="196" spans="4:33">
      <c r="D196" s="79" t="s">
        <v>341</v>
      </c>
      <c r="E196" s="80" t="s">
        <v>543</v>
      </c>
      <c r="F196" s="274" t="s">
        <v>60</v>
      </c>
      <c r="G196" s="275"/>
      <c r="H196" s="275"/>
      <c r="I196" s="276">
        <v>242353.449944919</v>
      </c>
      <c r="J196" s="94">
        <v>0.58780290411099567</v>
      </c>
      <c r="K196" s="277">
        <v>142456.06169894221</v>
      </c>
      <c r="L196" s="278">
        <f>VLOOKUP(D196,'[1]2026-27 Calculations'!$B$5:$AU$292,29,FALSE)</f>
        <v>1107661645.1042154</v>
      </c>
      <c r="M196" s="277">
        <f>VLOOKUP(D196,'[1]2026-27 Calculations'!$B$5:$AU$292,42,FALSE)</f>
        <v>24712712.860683627</v>
      </c>
      <c r="N196" s="277">
        <f>VLOOKUP(D196,'[1]2026-27 Calculations'!$B$5:$AU$292,43,FALSE)</f>
        <v>101070122.61996126</v>
      </c>
      <c r="O196" s="279">
        <f>VLOOKUP(D196,'[1]2026-27 Calculations'!$B$5:$AU$292,46,FALSE)</f>
        <v>1233444000</v>
      </c>
      <c r="P196" s="280"/>
      <c r="Q196" s="281">
        <f t="shared" si="11"/>
        <v>0</v>
      </c>
      <c r="R196" s="282">
        <v>242353.449944919</v>
      </c>
      <c r="S196" s="94">
        <v>0.58780290411099567</v>
      </c>
      <c r="T196" s="277">
        <v>142456.06169894221</v>
      </c>
      <c r="U196" s="278">
        <f>VLOOKUP(D196,'[1]2027-28 Calculations'!$B$4:$AU$291,29,FALSE)</f>
        <v>1172076330.3492217</v>
      </c>
      <c r="V196" s="277">
        <f>VLOOKUP(D196,'[1]2027-28 Calculations'!$B$4:$AU$291,42,FALSE)</f>
        <v>22667224.179055061</v>
      </c>
      <c r="W196" s="277">
        <f>VLOOKUP(D196,'[1]2027-28 Calculations'!$B$4:$AU$291,43,FALSE)</f>
        <v>93166075.536144003</v>
      </c>
      <c r="X196" s="284">
        <f>VLOOKUP(D196,'[1]2027-28 Calculations'!$B$4:$AU$291,46,FALSE)</f>
        <v>1287910000</v>
      </c>
      <c r="Y196" s="280"/>
      <c r="Z196" s="285">
        <f t="shared" si="12"/>
        <v>0</v>
      </c>
      <c r="AA196" s="282">
        <v>242353.449944919</v>
      </c>
      <c r="AB196" s="94">
        <v>0.58780290411099567</v>
      </c>
      <c r="AC196" s="277">
        <v>142456.06169894221</v>
      </c>
      <c r="AD196" s="278">
        <f>VLOOKUP(D196,'[1]2028-29 Calculations '!$B$4:$AU$291,29,FALSE)</f>
        <v>1188538508.9917457</v>
      </c>
      <c r="AE196" s="277">
        <f>VLOOKUP(D196,'[1]2028-29 Calculations '!$B$4:$AU$291,42,FALSE)</f>
        <v>26401363.472834531</v>
      </c>
      <c r="AF196" s="277">
        <f>VLOOKUP(D196,'[1]2028-29 Calculations '!$B$4:$AU$291,43,FALSE)</f>
        <v>107967298.81425236</v>
      </c>
      <c r="AG196" s="284">
        <f>VLOOKUP(D196,'[1]2028-29 Calculations '!$B$4:$AU$291,46,FALSE)</f>
        <v>1322907000</v>
      </c>
    </row>
    <row r="197" spans="4:33" s="10" customFormat="1">
      <c r="D197" s="104" t="s">
        <v>342</v>
      </c>
      <c r="E197" s="105" t="s">
        <v>343</v>
      </c>
      <c r="F197" s="286" t="s">
        <v>74</v>
      </c>
      <c r="G197" s="287"/>
      <c r="H197" s="287"/>
      <c r="I197" s="258">
        <v>552807.50465812872</v>
      </c>
      <c r="J197" s="107">
        <v>0</v>
      </c>
      <c r="K197" s="261">
        <v>0</v>
      </c>
      <c r="L197" s="260">
        <f>VLOOKUP(D197,'[1]2026-27 Calculations'!$B$5:$AU$292,29,FALSE)</f>
        <v>0</v>
      </c>
      <c r="M197" s="261">
        <f>VLOOKUP(D197,'[1]2026-27 Calculations'!$B$5:$AU$292,42,FALSE)</f>
        <v>45251896.463029504</v>
      </c>
      <c r="N197" s="261">
        <f>VLOOKUP(D197,'[1]2026-27 Calculations'!$B$5:$AU$292,43,FALSE)</f>
        <v>61806051.597888187</v>
      </c>
      <c r="O197" s="262">
        <f>VLOOKUP(D197,'[1]2026-27 Calculations'!$B$5:$AU$292,46,FALSE)</f>
        <v>107058000</v>
      </c>
      <c r="P197" s="288"/>
      <c r="Q197" s="263">
        <f t="shared" si="11"/>
        <v>0</v>
      </c>
      <c r="R197" s="264">
        <v>552807.50465812872</v>
      </c>
      <c r="S197" s="107">
        <v>0</v>
      </c>
      <c r="T197" s="261">
        <v>0</v>
      </c>
      <c r="U197" s="260">
        <f>VLOOKUP(D197,'[1]2027-28 Calculations'!$B$4:$AU$291,29,FALSE)</f>
        <v>0</v>
      </c>
      <c r="V197" s="261">
        <f>VLOOKUP(D197,'[1]2027-28 Calculations'!$B$4:$AU$291,42,FALSE)</f>
        <v>41711819.345249809</v>
      </c>
      <c r="W197" s="261">
        <f>VLOOKUP(D197,'[1]2027-28 Calculations'!$B$4:$AU$291,43,FALSE)</f>
        <v>63845651.300618492</v>
      </c>
      <c r="X197" s="266">
        <f>VLOOKUP(D197,'[1]2027-28 Calculations'!$B$4:$AU$291,46,FALSE)</f>
        <v>105557000</v>
      </c>
      <c r="Y197" s="288"/>
      <c r="Z197" s="289">
        <f t="shared" si="12"/>
        <v>0</v>
      </c>
      <c r="AA197" s="264">
        <v>552807.50465812872</v>
      </c>
      <c r="AB197" s="130">
        <v>0</v>
      </c>
      <c r="AC197" s="261">
        <v>0</v>
      </c>
      <c r="AD197" s="260">
        <f>VLOOKUP(D197,'[1]2028-29 Calculations '!$B$4:$AU$291,29,FALSE)</f>
        <v>0</v>
      </c>
      <c r="AE197" s="261">
        <f>VLOOKUP(D197,'[1]2028-29 Calculations '!$B$4:$AU$291,42,FALSE)</f>
        <v>48339977.39599625</v>
      </c>
      <c r="AF197" s="261">
        <f>VLOOKUP(D197,'[1]2028-29 Calculations '!$B$4:$AU$291,43,FALSE)</f>
        <v>65888712.142238282</v>
      </c>
      <c r="AG197" s="266">
        <f>VLOOKUP(D197,'[1]2028-29 Calculations '!$B$4:$AU$291,46,FALSE)</f>
        <v>114229000</v>
      </c>
    </row>
    <row r="198" spans="4:33">
      <c r="D198" s="79"/>
      <c r="E198" s="80"/>
      <c r="F198" s="274"/>
      <c r="G198" s="275"/>
      <c r="H198" s="275"/>
      <c r="I198" s="276"/>
      <c r="J198" s="93"/>
      <c r="K198" s="277"/>
      <c r="L198" s="278"/>
      <c r="M198" s="277"/>
      <c r="N198" s="277"/>
      <c r="O198" s="279"/>
      <c r="P198" s="280"/>
      <c r="Q198" s="281"/>
      <c r="R198" s="282"/>
      <c r="S198" s="93"/>
      <c r="T198" s="277"/>
      <c r="U198" s="278"/>
      <c r="V198" s="277"/>
      <c r="W198" s="277"/>
      <c r="X198" s="284"/>
      <c r="Y198" s="280"/>
      <c r="Z198" s="285"/>
      <c r="AA198" s="282"/>
      <c r="AB198" s="93"/>
      <c r="AC198" s="277"/>
      <c r="AD198" s="278"/>
      <c r="AE198" s="277"/>
      <c r="AF198" s="277"/>
      <c r="AG198" s="284"/>
    </row>
    <row r="199" spans="4:33">
      <c r="D199" s="104" t="s">
        <v>344</v>
      </c>
      <c r="E199" s="80"/>
      <c r="F199" s="274"/>
      <c r="G199" s="275"/>
      <c r="H199" s="275"/>
      <c r="I199" s="276"/>
      <c r="J199" s="93"/>
      <c r="K199" s="277"/>
      <c r="L199" s="278"/>
      <c r="M199" s="277"/>
      <c r="N199" s="277"/>
      <c r="O199" s="279"/>
      <c r="P199" s="280"/>
      <c r="Q199" s="281"/>
      <c r="R199" s="282"/>
      <c r="S199" s="93"/>
      <c r="T199" s="277"/>
      <c r="U199" s="278"/>
      <c r="V199" s="277"/>
      <c r="W199" s="277"/>
      <c r="X199" s="284"/>
      <c r="Y199" s="280"/>
      <c r="Z199" s="285"/>
      <c r="AA199" s="282"/>
      <c r="AB199" s="93"/>
      <c r="AC199" s="277"/>
      <c r="AD199" s="278"/>
      <c r="AE199" s="277"/>
      <c r="AF199" s="277"/>
      <c r="AG199" s="284"/>
    </row>
    <row r="200" spans="4:33">
      <c r="D200" s="79"/>
      <c r="E200" s="80"/>
      <c r="F200" s="274"/>
      <c r="G200" s="275"/>
      <c r="H200" s="275"/>
      <c r="I200" s="276"/>
      <c r="J200" s="93"/>
      <c r="K200" s="277"/>
      <c r="L200" s="278"/>
      <c r="M200" s="277"/>
      <c r="N200" s="277"/>
      <c r="O200" s="279"/>
      <c r="P200" s="280"/>
      <c r="Q200" s="281"/>
      <c r="R200" s="282"/>
      <c r="S200" s="93"/>
      <c r="T200" s="277"/>
      <c r="U200" s="278"/>
      <c r="V200" s="277"/>
      <c r="W200" s="277"/>
      <c r="X200" s="284"/>
      <c r="Y200" s="280"/>
      <c r="Z200" s="285"/>
      <c r="AA200" s="282"/>
      <c r="AB200" s="93"/>
      <c r="AC200" s="277"/>
      <c r="AD200" s="278"/>
      <c r="AE200" s="277"/>
      <c r="AF200" s="277"/>
      <c r="AG200" s="284"/>
    </row>
    <row r="201" spans="4:33">
      <c r="D201" s="79" t="s">
        <v>345</v>
      </c>
      <c r="E201" s="80" t="s">
        <v>346</v>
      </c>
      <c r="F201" s="274" t="s">
        <v>60</v>
      </c>
      <c r="G201" s="275"/>
      <c r="H201" s="275"/>
      <c r="I201" s="276">
        <v>4859.8876701556019</v>
      </c>
      <c r="J201" s="94">
        <v>0.45716097931493005</v>
      </c>
      <c r="K201" s="277">
        <v>2221.7510066488885</v>
      </c>
      <c r="L201" s="278">
        <f>VLOOKUP(D201,'[1]2026-27 Calculations'!$B$5:$AU$292,29,FALSE)</f>
        <v>17275139.756688416</v>
      </c>
      <c r="M201" s="277">
        <f>VLOOKUP(D201,'[1]2026-27 Calculations'!$B$5:$AU$292,42,FALSE)</f>
        <v>5764196.6153115947</v>
      </c>
      <c r="N201" s="277">
        <f>VLOOKUP(D201,'[1]2026-27 Calculations'!$B$5:$AU$292,43,FALSE)</f>
        <v>2141467.8662601458</v>
      </c>
      <c r="O201" s="279">
        <f>VLOOKUP(D201,'[1]2026-27 Calculations'!$B$5:$AU$292,46,FALSE)</f>
        <v>25181000</v>
      </c>
      <c r="P201" s="280"/>
      <c r="Q201" s="281">
        <f t="shared" ref="Q201:Q231" si="13">(R201-I201)/I201</f>
        <v>0</v>
      </c>
      <c r="R201" s="282">
        <v>4859.8876701556019</v>
      </c>
      <c r="S201" s="94">
        <v>0.45716097931493005</v>
      </c>
      <c r="T201" s="277">
        <v>2221.7510066488885</v>
      </c>
      <c r="U201" s="278">
        <f>VLOOKUP(D201,'[1]2027-28 Calculations'!$B$4:$AU$291,29,FALSE)</f>
        <v>18279754.022162851</v>
      </c>
      <c r="V201" s="277">
        <f>VLOOKUP(D201,'[1]2027-28 Calculations'!$B$4:$AU$291,42,FALSE)</f>
        <v>5584943.5356083233</v>
      </c>
      <c r="W201" s="277">
        <f>VLOOKUP(D201,'[1]2027-28 Calculations'!$B$4:$AU$291,43,FALSE)</f>
        <v>1973997.3774090817</v>
      </c>
      <c r="X201" s="284">
        <f>VLOOKUP(D201,'[1]2027-28 Calculations'!$B$4:$AU$291,46,FALSE)</f>
        <v>25839000</v>
      </c>
      <c r="Y201" s="280"/>
      <c r="Z201" s="285">
        <f t="shared" ref="Z201:Z231" si="14">(AA201-R201)/R201</f>
        <v>0</v>
      </c>
      <c r="AA201" s="282">
        <v>4859.8876701556019</v>
      </c>
      <c r="AB201" s="94">
        <v>0.45716097931493005</v>
      </c>
      <c r="AC201" s="277">
        <v>2221.7510066488885</v>
      </c>
      <c r="AD201" s="278">
        <f>VLOOKUP(D201,'[1]2028-29 Calculations '!$B$4:$AU$291,29,FALSE)</f>
        <v>18536498.88464513</v>
      </c>
      <c r="AE201" s="277">
        <f>VLOOKUP(D201,'[1]2028-29 Calculations '!$B$4:$AU$291,42,FALSE)</f>
        <v>6152217.6448674453</v>
      </c>
      <c r="AF201" s="277">
        <f>VLOOKUP(D201,'[1]2028-29 Calculations '!$B$4:$AU$291,43,FALSE)</f>
        <v>2287604.833398758</v>
      </c>
      <c r="AG201" s="284">
        <f>VLOOKUP(D201,'[1]2028-29 Calculations '!$B$4:$AU$291,46,FALSE)</f>
        <v>26976000</v>
      </c>
    </row>
    <row r="202" spans="4:33">
      <c r="D202" s="79" t="s">
        <v>347</v>
      </c>
      <c r="E202" s="80" t="s">
        <v>348</v>
      </c>
      <c r="F202" s="274" t="s">
        <v>60</v>
      </c>
      <c r="G202" s="275"/>
      <c r="H202" s="275"/>
      <c r="I202" s="276">
        <v>15712.086718416502</v>
      </c>
      <c r="J202" s="94">
        <v>0.49420912712944348</v>
      </c>
      <c r="K202" s="277">
        <v>7765.0566624907415</v>
      </c>
      <c r="L202" s="278">
        <f>VLOOKUP(D202,'[1]2026-27 Calculations'!$B$5:$AU$292,29,FALSE)</f>
        <v>60376900.319474488</v>
      </c>
      <c r="M202" s="277">
        <f>VLOOKUP(D202,'[1]2026-27 Calculations'!$B$5:$AU$292,42,FALSE)</f>
        <v>4638486.3673084863</v>
      </c>
      <c r="N202" s="277">
        <f>VLOOKUP(D202,'[1]2026-27 Calculations'!$B$5:$AU$292,43,FALSE)</f>
        <v>4393433.6132381419</v>
      </c>
      <c r="O202" s="279">
        <f>VLOOKUP(D202,'[1]2026-27 Calculations'!$B$5:$AU$292,46,FALSE)</f>
        <v>69409000</v>
      </c>
      <c r="P202" s="280"/>
      <c r="Q202" s="281">
        <f t="shared" si="13"/>
        <v>0</v>
      </c>
      <c r="R202" s="282">
        <v>15712.086718416502</v>
      </c>
      <c r="S202" s="94">
        <v>0.49420912712944348</v>
      </c>
      <c r="T202" s="277">
        <v>7765.0566624907415</v>
      </c>
      <c r="U202" s="278">
        <f>VLOOKUP(D202,'[1]2027-28 Calculations'!$B$4:$AU$291,29,FALSE)</f>
        <v>63888043.85986688</v>
      </c>
      <c r="V202" s="277">
        <f>VLOOKUP(D202,'[1]2027-28 Calculations'!$B$4:$AU$291,42,FALSE)</f>
        <v>4429211.5364943091</v>
      </c>
      <c r="W202" s="277">
        <f>VLOOKUP(D202,'[1]2027-28 Calculations'!$B$4:$AU$291,43,FALSE)</f>
        <v>4049851.3038623598</v>
      </c>
      <c r="X202" s="284">
        <f>VLOOKUP(D202,'[1]2027-28 Calculations'!$B$4:$AU$291,46,FALSE)</f>
        <v>72367000</v>
      </c>
      <c r="Y202" s="280"/>
      <c r="Z202" s="285">
        <f t="shared" si="14"/>
        <v>0</v>
      </c>
      <c r="AA202" s="282">
        <v>15712.086718416502</v>
      </c>
      <c r="AB202" s="94">
        <v>0.49420912712944348</v>
      </c>
      <c r="AC202" s="277">
        <v>7765.0566624907415</v>
      </c>
      <c r="AD202" s="278">
        <f>VLOOKUP(D202,'[1]2028-29 Calculations '!$B$4:$AU$291,29,FALSE)</f>
        <v>64785371.417730942</v>
      </c>
      <c r="AE202" s="277">
        <f>VLOOKUP(D202,'[1]2028-29 Calculations '!$B$4:$AU$291,42,FALSE)</f>
        <v>4952007.4193006335</v>
      </c>
      <c r="AF202" s="277">
        <f>VLOOKUP(D202,'[1]2028-29 Calculations '!$B$4:$AU$291,43,FALSE)</f>
        <v>4693248.0880099349</v>
      </c>
      <c r="AG202" s="284">
        <f>VLOOKUP(D202,'[1]2028-29 Calculations '!$B$4:$AU$291,46,FALSE)</f>
        <v>74431000</v>
      </c>
    </row>
    <row r="203" spans="4:33">
      <c r="D203" s="79" t="s">
        <v>349</v>
      </c>
      <c r="E203" s="80" t="s">
        <v>350</v>
      </c>
      <c r="F203" s="274" t="s">
        <v>60</v>
      </c>
      <c r="G203" s="275"/>
      <c r="H203" s="275"/>
      <c r="I203" s="276">
        <v>3439.7801517929943</v>
      </c>
      <c r="J203" s="94">
        <v>0.60367562550889275</v>
      </c>
      <c r="K203" s="277">
        <v>2076.5114347467097</v>
      </c>
      <c r="L203" s="278">
        <f>VLOOKUP(D203,'[1]2026-27 Calculations'!$B$5:$AU$292,29,FALSE)</f>
        <v>16145835.034735724</v>
      </c>
      <c r="M203" s="277">
        <f>VLOOKUP(D203,'[1]2026-27 Calculations'!$B$5:$AU$292,42,FALSE)</f>
        <v>12258756.174247146</v>
      </c>
      <c r="N203" s="277">
        <f>VLOOKUP(D203,'[1]2026-27 Calculations'!$B$5:$AU$292,43,FALSE)</f>
        <v>3223470.0387708633</v>
      </c>
      <c r="O203" s="279">
        <f>VLOOKUP(D203,'[1]2026-27 Calculations'!$B$5:$AU$292,46,FALSE)</f>
        <v>31628000</v>
      </c>
      <c r="P203" s="280"/>
      <c r="Q203" s="281">
        <f t="shared" si="13"/>
        <v>0</v>
      </c>
      <c r="R203" s="282">
        <v>3439.7801517929943</v>
      </c>
      <c r="S203" s="94">
        <v>0.60367562550889275</v>
      </c>
      <c r="T203" s="277">
        <v>2076.5114347467097</v>
      </c>
      <c r="U203" s="278">
        <f>VLOOKUP(D203,'[1]2027-28 Calculations'!$B$4:$AU$291,29,FALSE)</f>
        <v>17084775.988751017</v>
      </c>
      <c r="V203" s="277">
        <f>VLOOKUP(D203,'[1]2027-28 Calculations'!$B$4:$AU$291,42,FALSE)</f>
        <v>11877537.429604011</v>
      </c>
      <c r="W203" s="277">
        <f>VLOOKUP(D203,'[1]2027-28 Calculations'!$B$4:$AU$291,43,FALSE)</f>
        <v>2971383.0886488971</v>
      </c>
      <c r="X203" s="284">
        <f>VLOOKUP(D203,'[1]2027-28 Calculations'!$B$4:$AU$291,46,FALSE)</f>
        <v>31934000</v>
      </c>
      <c r="Y203" s="280"/>
      <c r="Z203" s="285">
        <f t="shared" si="14"/>
        <v>0</v>
      </c>
      <c r="AA203" s="282">
        <v>3439.7801517929943</v>
      </c>
      <c r="AB203" s="94">
        <v>0.60367562550889275</v>
      </c>
      <c r="AC203" s="277">
        <v>2076.5114347467097</v>
      </c>
      <c r="AD203" s="278">
        <f>VLOOKUP(D203,'[1]2028-29 Calculations '!$B$4:$AU$291,29,FALSE)</f>
        <v>17324737.011008434</v>
      </c>
      <c r="AE203" s="277">
        <f>VLOOKUP(D203,'[1]2028-29 Calculations '!$B$4:$AU$291,42,FALSE)</f>
        <v>13083963.138765024</v>
      </c>
      <c r="AF203" s="277">
        <f>VLOOKUP(D203,'[1]2028-29 Calculations '!$B$4:$AU$291,43,FALSE)</f>
        <v>3443444.4509719815</v>
      </c>
      <c r="AG203" s="284">
        <f>VLOOKUP(D203,'[1]2028-29 Calculations '!$B$4:$AU$291,46,FALSE)</f>
        <v>33852000</v>
      </c>
    </row>
    <row r="204" spans="4:33">
      <c r="D204" s="79" t="s">
        <v>351</v>
      </c>
      <c r="E204" s="80" t="s">
        <v>352</v>
      </c>
      <c r="F204" s="274" t="s">
        <v>60</v>
      </c>
      <c r="G204" s="275"/>
      <c r="H204" s="275"/>
      <c r="I204" s="276">
        <v>7256.7634374345535</v>
      </c>
      <c r="J204" s="94">
        <v>0.52636247330505637</v>
      </c>
      <c r="K204" s="277">
        <v>3819.6879511177544</v>
      </c>
      <c r="L204" s="278">
        <f>VLOOKUP(D204,'[1]2026-27 Calculations'!$B$5:$AU$292,29,FALSE)</f>
        <v>29699837.193739139</v>
      </c>
      <c r="M204" s="277">
        <f>VLOOKUP(D204,'[1]2026-27 Calculations'!$B$5:$AU$292,42,FALSE)</f>
        <v>3969079.0956874858</v>
      </c>
      <c r="N204" s="277">
        <f>VLOOKUP(D204,'[1]2026-27 Calculations'!$B$5:$AU$292,43,FALSE)</f>
        <v>2021182.4616109566</v>
      </c>
      <c r="O204" s="279">
        <f>VLOOKUP(D204,'[1]2026-27 Calculations'!$B$5:$AU$292,46,FALSE)</f>
        <v>35690000</v>
      </c>
      <c r="P204" s="280"/>
      <c r="Q204" s="281">
        <f t="shared" si="13"/>
        <v>0</v>
      </c>
      <c r="R204" s="282">
        <v>7256.7634374345535</v>
      </c>
      <c r="S204" s="94">
        <v>0.52636247330505637</v>
      </c>
      <c r="T204" s="277">
        <v>3819.6879511177544</v>
      </c>
      <c r="U204" s="278">
        <f>VLOOKUP(D204,'[1]2027-28 Calculations'!$B$4:$AU$291,29,FALSE)</f>
        <v>31426994.284641787</v>
      </c>
      <c r="V204" s="277">
        <f>VLOOKUP(D204,'[1]2027-28 Calculations'!$B$4:$AU$291,42,FALSE)</f>
        <v>3824058.811765627</v>
      </c>
      <c r="W204" s="277">
        <f>VLOOKUP(D204,'[1]2027-28 Calculations'!$B$4:$AU$291,43,FALSE)</f>
        <v>1863118.7240054426</v>
      </c>
      <c r="X204" s="284">
        <f>VLOOKUP(D204,'[1]2027-28 Calculations'!$B$4:$AU$291,46,FALSE)</f>
        <v>37114000</v>
      </c>
      <c r="Y204" s="280"/>
      <c r="Z204" s="285">
        <f t="shared" si="14"/>
        <v>0</v>
      </c>
      <c r="AA204" s="282">
        <v>7256.7634374345535</v>
      </c>
      <c r="AB204" s="94">
        <v>0.52636247330505637</v>
      </c>
      <c r="AC204" s="277">
        <v>3819.6879511177544</v>
      </c>
      <c r="AD204" s="278">
        <f>VLOOKUP(D204,'[1]2028-29 Calculations '!$B$4:$AU$291,29,FALSE)</f>
        <v>31868396.24858829</v>
      </c>
      <c r="AE204" s="277">
        <f>VLOOKUP(D204,'[1]2028-29 Calculations '!$B$4:$AU$291,42,FALSE)</f>
        <v>4236684.8351579206</v>
      </c>
      <c r="AF204" s="277">
        <f>VLOOKUP(D204,'[1]2028-29 Calculations '!$B$4:$AU$291,43,FALSE)</f>
        <v>2159110.97299666</v>
      </c>
      <c r="AG204" s="284">
        <f>VLOOKUP(D204,'[1]2028-29 Calculations '!$B$4:$AU$291,46,FALSE)</f>
        <v>38264000</v>
      </c>
    </row>
    <row r="205" spans="4:33">
      <c r="D205" s="79" t="s">
        <v>353</v>
      </c>
      <c r="E205" s="80" t="s">
        <v>354</v>
      </c>
      <c r="F205" s="274" t="s">
        <v>60</v>
      </c>
      <c r="G205" s="275"/>
      <c r="H205" s="275"/>
      <c r="I205" s="276">
        <v>5280.1746302323636</v>
      </c>
      <c r="J205" s="94">
        <v>0.57591102388811688</v>
      </c>
      <c r="K205" s="277">
        <v>3040.9107776051796</v>
      </c>
      <c r="L205" s="278">
        <f>VLOOKUP(D205,'[1]2026-27 Calculations'!$B$5:$AU$292,29,FALSE)</f>
        <v>23644485.144167811</v>
      </c>
      <c r="M205" s="277">
        <f>VLOOKUP(D205,'[1]2026-27 Calculations'!$B$5:$AU$292,42,FALSE)</f>
        <v>7074405.6501111733</v>
      </c>
      <c r="N205" s="277">
        <f>VLOOKUP(D205,'[1]2026-27 Calculations'!$B$5:$AU$292,43,FALSE)</f>
        <v>2855517.260517817</v>
      </c>
      <c r="O205" s="279">
        <f>VLOOKUP(D205,'[1]2026-27 Calculations'!$B$5:$AU$292,46,FALSE)</f>
        <v>33574000</v>
      </c>
      <c r="P205" s="280"/>
      <c r="Q205" s="281">
        <f t="shared" si="13"/>
        <v>0</v>
      </c>
      <c r="R205" s="282">
        <v>5280.1746302323636</v>
      </c>
      <c r="S205" s="94">
        <v>0.57591102388811688</v>
      </c>
      <c r="T205" s="277">
        <v>3040.9107776051796</v>
      </c>
      <c r="U205" s="278">
        <f>VLOOKUP(D205,'[1]2027-28 Calculations'!$B$4:$AU$291,29,FALSE)</f>
        <v>25019500.768364578</v>
      </c>
      <c r="V205" s="277">
        <f>VLOOKUP(D205,'[1]2027-28 Calculations'!$B$4:$AU$291,42,FALSE)</f>
        <v>6854408.1232252689</v>
      </c>
      <c r="W205" s="277">
        <f>VLOOKUP(D205,'[1]2027-28 Calculations'!$B$4:$AU$291,43,FALSE)</f>
        <v>2632205.5409837179</v>
      </c>
      <c r="X205" s="284">
        <f>VLOOKUP(D205,'[1]2027-28 Calculations'!$B$4:$AU$291,46,FALSE)</f>
        <v>34506000</v>
      </c>
      <c r="Y205" s="280"/>
      <c r="Z205" s="285">
        <f t="shared" si="14"/>
        <v>0</v>
      </c>
      <c r="AA205" s="282">
        <v>5280.1746302323636</v>
      </c>
      <c r="AB205" s="94">
        <v>0.57591102388811688</v>
      </c>
      <c r="AC205" s="277">
        <v>3040.9107776051796</v>
      </c>
      <c r="AD205" s="278">
        <f>VLOOKUP(D205,'[1]2028-29 Calculations '!$B$4:$AU$291,29,FALSE)</f>
        <v>25370907.48184447</v>
      </c>
      <c r="AE205" s="277">
        <f>VLOOKUP(D205,'[1]2028-29 Calculations '!$B$4:$AU$291,42,FALSE)</f>
        <v>7550624.3405979266</v>
      </c>
      <c r="AF205" s="277">
        <f>VLOOKUP(D205,'[1]2028-29 Calculations '!$B$4:$AU$291,43,FALSE)</f>
        <v>3050382.0253077727</v>
      </c>
      <c r="AG205" s="284">
        <f>VLOOKUP(D205,'[1]2028-29 Calculations '!$B$4:$AU$291,46,FALSE)</f>
        <v>35972000</v>
      </c>
    </row>
    <row r="206" spans="4:33">
      <c r="D206" s="79" t="s">
        <v>355</v>
      </c>
      <c r="E206" s="80" t="s">
        <v>356</v>
      </c>
      <c r="F206" s="274" t="s">
        <v>60</v>
      </c>
      <c r="G206" s="275"/>
      <c r="H206" s="275"/>
      <c r="I206" s="276">
        <v>4544.7975038769919</v>
      </c>
      <c r="J206" s="94">
        <v>0.50741654014392124</v>
      </c>
      <c r="K206" s="277">
        <v>2306.1054250719926</v>
      </c>
      <c r="L206" s="278">
        <f>VLOOKUP(D206,'[1]2026-27 Calculations'!$B$5:$AU$292,29,FALSE)</f>
        <v>17931034.302473396</v>
      </c>
      <c r="M206" s="277">
        <f>VLOOKUP(D206,'[1]2026-27 Calculations'!$B$5:$AU$292,42,FALSE)</f>
        <v>7080077.4159480091</v>
      </c>
      <c r="N206" s="277">
        <f>VLOOKUP(D206,'[1]2026-27 Calculations'!$B$5:$AU$292,43,FALSE)</f>
        <v>2459795.9881765717</v>
      </c>
      <c r="O206" s="279">
        <f>VLOOKUP(D206,'[1]2026-27 Calculations'!$B$5:$AU$292,46,FALSE)</f>
        <v>27471000</v>
      </c>
      <c r="P206" s="280"/>
      <c r="Q206" s="281">
        <f t="shared" si="13"/>
        <v>0</v>
      </c>
      <c r="R206" s="282">
        <v>4544.7975038769919</v>
      </c>
      <c r="S206" s="94">
        <v>0.50741654014392124</v>
      </c>
      <c r="T206" s="277">
        <v>2306.1054250719926</v>
      </c>
      <c r="U206" s="278">
        <f>VLOOKUP(D206,'[1]2027-28 Calculations'!$B$4:$AU$291,29,FALSE)</f>
        <v>18973791.299446568</v>
      </c>
      <c r="V206" s="277">
        <f>VLOOKUP(D206,'[1]2027-28 Calculations'!$B$4:$AU$291,42,FALSE)</f>
        <v>6859903.5103641767</v>
      </c>
      <c r="W206" s="277">
        <f>VLOOKUP(D206,'[1]2027-28 Calculations'!$B$4:$AU$291,43,FALSE)</f>
        <v>2267431.0953363939</v>
      </c>
      <c r="X206" s="284">
        <f>VLOOKUP(D206,'[1]2027-28 Calculations'!$B$4:$AU$291,46,FALSE)</f>
        <v>28101000</v>
      </c>
      <c r="Y206" s="280"/>
      <c r="Z206" s="285">
        <f t="shared" si="14"/>
        <v>0</v>
      </c>
      <c r="AA206" s="282">
        <v>4544.7975038769919</v>
      </c>
      <c r="AB206" s="94">
        <v>0.50741654014392124</v>
      </c>
      <c r="AC206" s="277">
        <v>2306.1054250719926</v>
      </c>
      <c r="AD206" s="278">
        <f>VLOOKUP(D206,'[1]2028-29 Calculations '!$B$4:$AU$291,29,FALSE)</f>
        <v>19240284.132557869</v>
      </c>
      <c r="AE206" s="277">
        <f>VLOOKUP(D206,'[1]2028-29 Calculations '!$B$4:$AU$291,42,FALSE)</f>
        <v>7556677.9054201683</v>
      </c>
      <c r="AF206" s="277">
        <f>VLOOKUP(D206,'[1]2028-29 Calculations '!$B$4:$AU$291,43,FALSE)</f>
        <v>2627656.1420249795</v>
      </c>
      <c r="AG206" s="284">
        <f>VLOOKUP(D206,'[1]2028-29 Calculations '!$B$4:$AU$291,46,FALSE)</f>
        <v>29425000</v>
      </c>
    </row>
    <row r="207" spans="4:33" s="10" customFormat="1">
      <c r="D207" s="104" t="s">
        <v>357</v>
      </c>
      <c r="E207" s="105" t="s">
        <v>358</v>
      </c>
      <c r="F207" s="286" t="s">
        <v>74</v>
      </c>
      <c r="G207" s="287"/>
      <c r="H207" s="287"/>
      <c r="I207" s="258">
        <v>41093.490111909014</v>
      </c>
      <c r="J207" s="107">
        <v>0</v>
      </c>
      <c r="K207" s="261">
        <v>0</v>
      </c>
      <c r="L207" s="260">
        <f>VLOOKUP(D207,'[1]2026-27 Calculations'!$B$5:$AU$292,29,FALSE)</f>
        <v>0</v>
      </c>
      <c r="M207" s="261">
        <f>VLOOKUP(D207,'[1]2026-27 Calculations'!$B$5:$AU$292,42,FALSE)</f>
        <v>7568234.6007751236</v>
      </c>
      <c r="N207" s="261">
        <f>VLOOKUP(D207,'[1]2026-27 Calculations'!$B$5:$AU$292,43,FALSE)</f>
        <v>1957174.4182052501</v>
      </c>
      <c r="O207" s="262">
        <f>VLOOKUP(D207,'[1]2026-27 Calculations'!$B$5:$AU$292,46,FALSE)</f>
        <v>9525000</v>
      </c>
      <c r="P207" s="288"/>
      <c r="Q207" s="263">
        <f t="shared" si="13"/>
        <v>0</v>
      </c>
      <c r="R207" s="264">
        <v>41093.490111909014</v>
      </c>
      <c r="S207" s="107">
        <v>0</v>
      </c>
      <c r="T207" s="261">
        <v>0</v>
      </c>
      <c r="U207" s="260">
        <f>VLOOKUP(D207,'[1]2027-28 Calculations'!$B$4:$AU$291,29,FALSE)</f>
        <v>0</v>
      </c>
      <c r="V207" s="261">
        <f>VLOOKUP(D207,'[1]2027-28 Calculations'!$B$4:$AU$291,42,FALSE)</f>
        <v>7200724.1825270532</v>
      </c>
      <c r="W207" s="261">
        <f>VLOOKUP(D207,'[1]2027-28 Calculations'!$B$4:$AU$291,43,FALSE)</f>
        <v>2021761.174006023</v>
      </c>
      <c r="X207" s="266">
        <f>VLOOKUP(D207,'[1]2027-28 Calculations'!$B$4:$AU$291,46,FALSE)</f>
        <v>9222000</v>
      </c>
      <c r="Y207" s="288"/>
      <c r="Z207" s="289">
        <f t="shared" si="14"/>
        <v>0</v>
      </c>
      <c r="AA207" s="264">
        <v>41093.490111909014</v>
      </c>
      <c r="AB207" s="107">
        <v>0</v>
      </c>
      <c r="AC207" s="261">
        <v>0</v>
      </c>
      <c r="AD207" s="260">
        <f>VLOOKUP(D207,'[1]2028-29 Calculations '!$B$4:$AU$291,29,FALSE)</f>
        <v>0</v>
      </c>
      <c r="AE207" s="261">
        <f>VLOOKUP(D207,'[1]2028-29 Calculations '!$B$4:$AU$291,42,FALSE)</f>
        <v>8080293.0142764635</v>
      </c>
      <c r="AF207" s="261">
        <f>VLOOKUP(D207,'[1]2028-29 Calculations '!$B$4:$AU$291,43,FALSE)</f>
        <v>2086457.5315742157</v>
      </c>
      <c r="AG207" s="266">
        <f>VLOOKUP(D207,'[1]2028-29 Calculations '!$B$4:$AU$291,46,FALSE)</f>
        <v>10167000</v>
      </c>
    </row>
    <row r="208" spans="4:33">
      <c r="D208" s="290" t="s">
        <v>359</v>
      </c>
      <c r="E208" s="80" t="s">
        <v>360</v>
      </c>
      <c r="F208" s="274" t="s">
        <v>60</v>
      </c>
      <c r="G208" s="275"/>
      <c r="H208" s="275"/>
      <c r="I208" s="276">
        <v>6714.2582421727539</v>
      </c>
      <c r="J208" s="94">
        <v>0.63365701784581208</v>
      </c>
      <c r="K208" s="277">
        <v>4254.5368547818516</v>
      </c>
      <c r="L208" s="278">
        <f>VLOOKUP(D208,'[1]2026-27 Calculations'!$B$5:$AU$292,29,FALSE)</f>
        <v>33080988.169415139</v>
      </c>
      <c r="M208" s="277">
        <f>VLOOKUP(D208,'[1]2026-27 Calculations'!$B$5:$AU$292,42,FALSE)</f>
        <v>12211209.710975757</v>
      </c>
      <c r="N208" s="277">
        <f>VLOOKUP(D208,'[1]2026-27 Calculations'!$B$5:$AU$292,43,FALSE)</f>
        <v>6267628.9136548238</v>
      </c>
      <c r="O208" s="279">
        <f>VLOOKUP(D208,'[1]2026-27 Calculations'!$B$5:$AU$292,46,FALSE)</f>
        <v>51560000</v>
      </c>
      <c r="P208" s="280"/>
      <c r="Q208" s="281">
        <f t="shared" si="13"/>
        <v>0</v>
      </c>
      <c r="R208" s="282">
        <v>6714.2582421727539</v>
      </c>
      <c r="S208" s="94">
        <v>0.63365701784581208</v>
      </c>
      <c r="T208" s="277">
        <v>4254.5368547818516</v>
      </c>
      <c r="U208" s="278">
        <f>VLOOKUP(D208,'[1]2027-28 Calculations'!$B$4:$AU$291,29,FALSE)</f>
        <v>35004771.889782347</v>
      </c>
      <c r="V208" s="277">
        <f>VLOOKUP(D208,'[1]2027-28 Calculations'!$B$4:$AU$291,42,FALSE)</f>
        <v>11831469.550520357</v>
      </c>
      <c r="W208" s="277">
        <f>VLOOKUP(D208,'[1]2027-28 Calculations'!$B$4:$AU$291,43,FALSE)</f>
        <v>5777477.7913127784</v>
      </c>
      <c r="X208" s="284">
        <f>VLOOKUP(D208,'[1]2027-28 Calculations'!$B$4:$AU$291,46,FALSE)</f>
        <v>52614000</v>
      </c>
      <c r="Y208" s="280"/>
      <c r="Z208" s="285">
        <f t="shared" si="14"/>
        <v>0</v>
      </c>
      <c r="AA208" s="282">
        <v>6714.2582421727539</v>
      </c>
      <c r="AB208" s="94">
        <v>0.63365701784581208</v>
      </c>
      <c r="AC208" s="277">
        <v>4254.5368547818516</v>
      </c>
      <c r="AD208" s="278">
        <f>VLOOKUP(D208,'[1]2028-29 Calculations '!$B$4:$AU$291,29,FALSE)</f>
        <v>35496424.859191522</v>
      </c>
      <c r="AE208" s="277">
        <f>VLOOKUP(D208,'[1]2028-29 Calculations '!$B$4:$AU$291,42,FALSE)</f>
        <v>13033216.051215606</v>
      </c>
      <c r="AF208" s="277">
        <f>VLOOKUP(D208,'[1]2028-29 Calculations '!$B$4:$AU$291,43,FALSE)</f>
        <v>6695341.2762929685</v>
      </c>
      <c r="AG208" s="284">
        <f>VLOOKUP(D208,'[1]2028-29 Calculations '!$B$4:$AU$291,46,FALSE)</f>
        <v>55225000</v>
      </c>
    </row>
    <row r="209" spans="4:33">
      <c r="D209" s="79" t="s">
        <v>361</v>
      </c>
      <c r="E209" s="80" t="s">
        <v>362</v>
      </c>
      <c r="F209" s="274" t="s">
        <v>60</v>
      </c>
      <c r="G209" s="275"/>
      <c r="H209" s="275"/>
      <c r="I209" s="276">
        <v>11096.930011606346</v>
      </c>
      <c r="J209" s="94">
        <v>0.60843785447008214</v>
      </c>
      <c r="K209" s="277">
        <v>6751.7922874664291</v>
      </c>
      <c r="L209" s="278">
        <f>VLOOKUP(D209,'[1]2026-27 Calculations'!$B$5:$AU$292,29,FALSE)</f>
        <v>52498302.026220828</v>
      </c>
      <c r="M209" s="277">
        <f>VLOOKUP(D209,'[1]2026-27 Calculations'!$B$5:$AU$292,42,FALSE)</f>
        <v>12076534.110798936</v>
      </c>
      <c r="N209" s="277">
        <f>VLOOKUP(D209,'[1]2026-27 Calculations'!$B$5:$AU$292,43,FALSE)</f>
        <v>9404115.642933229</v>
      </c>
      <c r="O209" s="279">
        <f>VLOOKUP(D209,'[1]2026-27 Calculations'!$B$5:$AU$292,46,FALSE)</f>
        <v>73979000</v>
      </c>
      <c r="P209" s="280"/>
      <c r="Q209" s="281">
        <f t="shared" si="13"/>
        <v>0</v>
      </c>
      <c r="R209" s="282">
        <v>11096.930011606346</v>
      </c>
      <c r="S209" s="94">
        <v>0.60843785447008214</v>
      </c>
      <c r="T209" s="277">
        <v>6751.7922874664291</v>
      </c>
      <c r="U209" s="278">
        <f>VLOOKUP(D209,'[1]2027-28 Calculations'!$B$4:$AU$291,29,FALSE)</f>
        <v>55551275.482386798</v>
      </c>
      <c r="V209" s="277">
        <f>VLOOKUP(D209,'[1]2027-28 Calculations'!$B$4:$AU$291,42,FALSE)</f>
        <v>11635287.573927714</v>
      </c>
      <c r="W209" s="277">
        <f>VLOOKUP(D209,'[1]2027-28 Calculations'!$B$4:$AU$291,43,FALSE)</f>
        <v>8668679.9781037625</v>
      </c>
      <c r="X209" s="284">
        <f>VLOOKUP(D209,'[1]2027-28 Calculations'!$B$4:$AU$291,46,FALSE)</f>
        <v>75855000</v>
      </c>
      <c r="Y209" s="280"/>
      <c r="Z209" s="285">
        <f t="shared" si="14"/>
        <v>0</v>
      </c>
      <c r="AA209" s="282">
        <v>11096.930011606346</v>
      </c>
      <c r="AB209" s="94">
        <v>0.60843785447008214</v>
      </c>
      <c r="AC209" s="277">
        <v>6751.7922874664291</v>
      </c>
      <c r="AD209" s="278">
        <f>VLOOKUP(D209,'[1]2028-29 Calculations '!$B$4:$AU$291,29,FALSE)</f>
        <v>56331510.52095177</v>
      </c>
      <c r="AE209" s="277">
        <f>VLOOKUP(D209,'[1]2028-29 Calculations '!$B$4:$AU$291,42,FALSE)</f>
        <v>12890765.765812229</v>
      </c>
      <c r="AF209" s="277">
        <f>VLOOKUP(D209,'[1]2028-29 Calculations '!$B$4:$AU$291,43,FALSE)</f>
        <v>10045866.546755614</v>
      </c>
      <c r="AG209" s="284">
        <f>VLOOKUP(D209,'[1]2028-29 Calculations '!$B$4:$AU$291,46,FALSE)</f>
        <v>79268000</v>
      </c>
    </row>
    <row r="210" spans="4:33">
      <c r="D210" s="79" t="s">
        <v>363</v>
      </c>
      <c r="E210" s="80" t="s">
        <v>364</v>
      </c>
      <c r="F210" s="274" t="s">
        <v>60</v>
      </c>
      <c r="G210" s="275"/>
      <c r="H210" s="275"/>
      <c r="I210" s="276">
        <v>13019.344272861568</v>
      </c>
      <c r="J210" s="94">
        <v>0.51066372033819551</v>
      </c>
      <c r="K210" s="277">
        <v>6648.5067827432676</v>
      </c>
      <c r="L210" s="278">
        <f>VLOOKUP(D210,'[1]2026-27 Calculations'!$B$5:$AU$292,29,FALSE)</f>
        <v>51695209.544843286</v>
      </c>
      <c r="M210" s="277">
        <f>VLOOKUP(D210,'[1]2026-27 Calculations'!$B$5:$AU$292,42,FALSE)</f>
        <v>6770510.7077813735</v>
      </c>
      <c r="N210" s="277">
        <f>VLOOKUP(D210,'[1]2026-27 Calculations'!$B$5:$AU$292,43,FALSE)</f>
        <v>5716657.157103369</v>
      </c>
      <c r="O210" s="279">
        <f>VLOOKUP(D210,'[1]2026-27 Calculations'!$B$5:$AU$292,46,FALSE)</f>
        <v>64182000</v>
      </c>
      <c r="P210" s="280"/>
      <c r="Q210" s="281">
        <f t="shared" si="13"/>
        <v>0</v>
      </c>
      <c r="R210" s="282">
        <v>13019.344272861568</v>
      </c>
      <c r="S210" s="94">
        <v>0.51066372033819551</v>
      </c>
      <c r="T210" s="277">
        <v>6648.5067827432676</v>
      </c>
      <c r="U210" s="278">
        <f>VLOOKUP(D210,'[1]2027-28 Calculations'!$B$4:$AU$291,29,FALSE)</f>
        <v>54701480.156653114</v>
      </c>
      <c r="V210" s="277">
        <f>VLOOKUP(D210,'[1]2027-28 Calculations'!$B$4:$AU$291,42,FALSE)</f>
        <v>6491887.1780653298</v>
      </c>
      <c r="W210" s="277">
        <f>VLOOKUP(D210,'[1]2027-28 Calculations'!$B$4:$AU$291,43,FALSE)</f>
        <v>5269594.0076730736</v>
      </c>
      <c r="X210" s="284">
        <f>VLOOKUP(D210,'[1]2027-28 Calculations'!$B$4:$AU$291,46,FALSE)</f>
        <v>66463000</v>
      </c>
      <c r="Y210" s="280"/>
      <c r="Z210" s="285">
        <f t="shared" si="14"/>
        <v>0</v>
      </c>
      <c r="AA210" s="282">
        <v>13019.344272861568</v>
      </c>
      <c r="AB210" s="94">
        <v>0.51066372033819551</v>
      </c>
      <c r="AC210" s="277">
        <v>6648.5067827432676</v>
      </c>
      <c r="AD210" s="278">
        <f>VLOOKUP(D210,'[1]2028-29 Calculations '!$B$4:$AU$291,29,FALSE)</f>
        <v>55469779.554083139</v>
      </c>
      <c r="AE210" s="277">
        <f>VLOOKUP(D210,'[1]2028-29 Calculations '!$B$4:$AU$291,42,FALSE)</f>
        <v>7227610.4043982839</v>
      </c>
      <c r="AF210" s="277">
        <f>VLOOKUP(D210,'[1]2028-29 Calculations '!$B$4:$AU$291,43,FALSE)</f>
        <v>6106770.3837703159</v>
      </c>
      <c r="AG210" s="284">
        <f>VLOOKUP(D210,'[1]2028-29 Calculations '!$B$4:$AU$291,46,FALSE)</f>
        <v>68804000</v>
      </c>
    </row>
    <row r="211" spans="4:33">
      <c r="D211" s="79" t="s">
        <v>365</v>
      </c>
      <c r="E211" s="80" t="s">
        <v>366</v>
      </c>
      <c r="F211" s="274" t="s">
        <v>60</v>
      </c>
      <c r="G211" s="275"/>
      <c r="H211" s="275"/>
      <c r="I211" s="276">
        <v>4158.5891184328648</v>
      </c>
      <c r="J211" s="94">
        <v>0.60550985306858995</v>
      </c>
      <c r="K211" s="277">
        <v>2518.0666860749211</v>
      </c>
      <c r="L211" s="278">
        <f>VLOOKUP(D211,'[1]2026-27 Calculations'!$B$5:$AU$292,29,FALSE)</f>
        <v>19579130.95951169</v>
      </c>
      <c r="M211" s="277">
        <f>VLOOKUP(D211,'[1]2026-27 Calculations'!$B$5:$AU$292,42,FALSE)</f>
        <v>12142727.960290434</v>
      </c>
      <c r="N211" s="277">
        <f>VLOOKUP(D211,'[1]2026-27 Calculations'!$B$5:$AU$292,43,FALSE)</f>
        <v>3860191.2584560625</v>
      </c>
      <c r="O211" s="279">
        <f>VLOOKUP(D211,'[1]2026-27 Calculations'!$B$5:$AU$292,46,FALSE)</f>
        <v>35582000</v>
      </c>
      <c r="P211" s="280"/>
      <c r="Q211" s="281">
        <f t="shared" si="13"/>
        <v>0</v>
      </c>
      <c r="R211" s="282">
        <v>4158.5891184328648</v>
      </c>
      <c r="S211" s="94">
        <v>0.60550985306858995</v>
      </c>
      <c r="T211" s="277">
        <v>2518.0666860749211</v>
      </c>
      <c r="U211" s="278">
        <f>VLOOKUP(D211,'[1]2027-28 Calculations'!$B$4:$AU$291,29,FALSE)</f>
        <v>20717730.967647783</v>
      </c>
      <c r="V211" s="277">
        <f>VLOOKUP(D211,'[1]2027-28 Calculations'!$B$4:$AU$291,42,FALSE)</f>
        <v>11765117.422665942</v>
      </c>
      <c r="W211" s="277">
        <f>VLOOKUP(D211,'[1]2027-28 Calculations'!$B$4:$AU$291,43,FALSE)</f>
        <v>3558310.4190105326</v>
      </c>
      <c r="X211" s="284">
        <f>VLOOKUP(D211,'[1]2027-28 Calculations'!$B$4:$AU$291,46,FALSE)</f>
        <v>36041000</v>
      </c>
      <c r="Y211" s="280"/>
      <c r="Z211" s="285">
        <f t="shared" si="14"/>
        <v>0</v>
      </c>
      <c r="AA211" s="282">
        <v>4158.5891184328648</v>
      </c>
      <c r="AB211" s="94">
        <v>0.60550985306858995</v>
      </c>
      <c r="AC211" s="277">
        <v>2518.0666860749211</v>
      </c>
      <c r="AD211" s="278">
        <f>VLOOKUP(D211,'[1]2028-29 Calculations '!$B$4:$AU$291,29,FALSE)</f>
        <v>21008717.978839755</v>
      </c>
      <c r="AE211" s="277">
        <f>VLOOKUP(D211,'[1]2028-29 Calculations '!$B$4:$AU$291,42,FALSE)</f>
        <v>12960124.402364053</v>
      </c>
      <c r="AF211" s="277">
        <f>VLOOKUP(D211,'[1]2028-29 Calculations '!$B$4:$AU$291,43,FALSE)</f>
        <v>4123616.4781260295</v>
      </c>
      <c r="AG211" s="284">
        <f>VLOOKUP(D211,'[1]2028-29 Calculations '!$B$4:$AU$291,46,FALSE)</f>
        <v>38092000</v>
      </c>
    </row>
    <row r="212" spans="4:33">
      <c r="D212" s="79" t="s">
        <v>367</v>
      </c>
      <c r="E212" s="80" t="s">
        <v>368</v>
      </c>
      <c r="F212" s="274" t="s">
        <v>60</v>
      </c>
      <c r="G212" s="275"/>
      <c r="H212" s="275"/>
      <c r="I212" s="276">
        <v>3970.4669566934813</v>
      </c>
      <c r="J212" s="94">
        <v>0.61593244237355083</v>
      </c>
      <c r="K212" s="277">
        <v>2445.5394099996952</v>
      </c>
      <c r="L212" s="278">
        <f>VLOOKUP(D212,'[1]2026-27 Calculations'!$B$5:$AU$292,29,FALSE)</f>
        <v>19015197.905527726</v>
      </c>
      <c r="M212" s="277">
        <f>VLOOKUP(D212,'[1]2026-27 Calculations'!$B$5:$AU$292,42,FALSE)</f>
        <v>11546718.626488011</v>
      </c>
      <c r="N212" s="277">
        <f>VLOOKUP(D212,'[1]2026-27 Calculations'!$B$5:$AU$292,43,FALSE)</f>
        <v>3848599.9014572655</v>
      </c>
      <c r="O212" s="279">
        <f>VLOOKUP(D212,'[1]2026-27 Calculations'!$B$5:$AU$292,46,FALSE)</f>
        <v>34411000</v>
      </c>
      <c r="P212" s="280"/>
      <c r="Q212" s="281">
        <f t="shared" si="13"/>
        <v>0</v>
      </c>
      <c r="R212" s="282">
        <v>3970.4669566934813</v>
      </c>
      <c r="S212" s="94">
        <v>0.61593244237355083</v>
      </c>
      <c r="T212" s="277">
        <v>2445.5394099996952</v>
      </c>
      <c r="U212" s="278">
        <f>VLOOKUP(D212,'[1]2027-28 Calculations'!$B$4:$AU$291,29,FALSE)</f>
        <v>20121003.088337708</v>
      </c>
      <c r="V212" s="277">
        <f>VLOOKUP(D212,'[1]2027-28 Calculations'!$B$4:$AU$291,42,FALSE)</f>
        <v>11262783.232071659</v>
      </c>
      <c r="W212" s="277">
        <f>VLOOKUP(D212,'[1]2027-28 Calculations'!$B$4:$AU$291,43,FALSE)</f>
        <v>3547625.5478169257</v>
      </c>
      <c r="X212" s="284">
        <f>VLOOKUP(D212,'[1]2027-28 Calculations'!$B$4:$AU$291,46,FALSE)</f>
        <v>34931000</v>
      </c>
      <c r="Y212" s="280"/>
      <c r="Z212" s="285">
        <f t="shared" si="14"/>
        <v>0</v>
      </c>
      <c r="AA212" s="282">
        <v>3970.4669566934813</v>
      </c>
      <c r="AB212" s="94">
        <v>0.61593244237355083</v>
      </c>
      <c r="AC212" s="277">
        <v>2445.5394099996952</v>
      </c>
      <c r="AD212" s="278">
        <f>VLOOKUP(D212,'[1]2028-29 Calculations '!$B$4:$AU$291,29,FALSE)</f>
        <v>20403608.869830027</v>
      </c>
      <c r="AE212" s="277">
        <f>VLOOKUP(D212,'[1]2028-29 Calculations '!$B$4:$AU$291,42,FALSE)</f>
        <v>12322517.526973572</v>
      </c>
      <c r="AF212" s="277">
        <f>VLOOKUP(D212,'[1]2028-29 Calculations '!$B$4:$AU$291,43,FALSE)</f>
        <v>4111234.1096049412</v>
      </c>
      <c r="AG212" s="284">
        <f>VLOOKUP(D212,'[1]2028-29 Calculations '!$B$4:$AU$291,46,FALSE)</f>
        <v>36837000</v>
      </c>
    </row>
    <row r="213" spans="4:33">
      <c r="D213" s="79" t="s">
        <v>369</v>
      </c>
      <c r="E213" s="80" t="s">
        <v>370</v>
      </c>
      <c r="F213" s="274" t="s">
        <v>60</v>
      </c>
      <c r="G213" s="275"/>
      <c r="H213" s="275"/>
      <c r="I213" s="276">
        <v>5104.652918087867</v>
      </c>
      <c r="J213" s="94">
        <v>0.55156452766903719</v>
      </c>
      <c r="K213" s="277">
        <v>2815.5454756795066</v>
      </c>
      <c r="L213" s="278">
        <f>VLOOKUP(D213,'[1]2026-27 Calculations'!$B$5:$AU$292,29,FALSE)</f>
        <v>21892165.880927552</v>
      </c>
      <c r="M213" s="277">
        <f>VLOOKUP(D213,'[1]2026-27 Calculations'!$B$5:$AU$292,42,FALSE)</f>
        <v>10335130.836923527</v>
      </c>
      <c r="N213" s="277">
        <f>VLOOKUP(D213,'[1]2026-27 Calculations'!$B$5:$AU$292,43,FALSE)</f>
        <v>4033004.8282122142</v>
      </c>
      <c r="O213" s="279">
        <f>VLOOKUP(D213,'[1]2026-27 Calculations'!$B$5:$AU$292,46,FALSE)</f>
        <v>36260000</v>
      </c>
      <c r="P213" s="280"/>
      <c r="Q213" s="281">
        <f t="shared" si="13"/>
        <v>0</v>
      </c>
      <c r="R213" s="282">
        <v>5104.652918087867</v>
      </c>
      <c r="S213" s="94">
        <v>0.55156452766903719</v>
      </c>
      <c r="T213" s="277">
        <v>2815.5454756795066</v>
      </c>
      <c r="U213" s="278">
        <f>VLOOKUP(D213,'[1]2027-28 Calculations'!$B$4:$AU$291,29,FALSE)</f>
        <v>23165277.557931349</v>
      </c>
      <c r="V213" s="277">
        <f>VLOOKUP(D213,'[1]2027-28 Calculations'!$B$4:$AU$291,42,FALSE)</f>
        <v>10013732.356737463</v>
      </c>
      <c r="W213" s="277">
        <f>VLOOKUP(D213,'[1]2027-28 Calculations'!$B$4:$AU$291,43,FALSE)</f>
        <v>3717609.3460941776</v>
      </c>
      <c r="X213" s="284">
        <f>VLOOKUP(D213,'[1]2027-28 Calculations'!$B$4:$AU$291,46,FALSE)</f>
        <v>36897000</v>
      </c>
      <c r="Y213" s="280"/>
      <c r="Z213" s="285">
        <f t="shared" si="14"/>
        <v>0</v>
      </c>
      <c r="AA213" s="282">
        <v>5104.652918087867</v>
      </c>
      <c r="AB213" s="94">
        <v>0.55156452766903719</v>
      </c>
      <c r="AC213" s="277">
        <v>2815.5454756795066</v>
      </c>
      <c r="AD213" s="278">
        <f>VLOOKUP(D213,'[1]2028-29 Calculations '!$B$4:$AU$291,29,FALSE)</f>
        <v>23490641.126487244</v>
      </c>
      <c r="AE213" s="277">
        <f>VLOOKUP(D213,'[1]2028-29 Calculations '!$B$4:$AU$291,42,FALSE)</f>
        <v>11030847.582130473</v>
      </c>
      <c r="AF213" s="277">
        <f>VLOOKUP(D213,'[1]2028-29 Calculations '!$B$4:$AU$291,43,FALSE)</f>
        <v>4308223.104113589</v>
      </c>
      <c r="AG213" s="284">
        <f>VLOOKUP(D213,'[1]2028-29 Calculations '!$B$4:$AU$291,46,FALSE)</f>
        <v>38830000</v>
      </c>
    </row>
    <row r="214" spans="4:33">
      <c r="D214" s="79" t="s">
        <v>371</v>
      </c>
      <c r="E214" s="80" t="s">
        <v>372</v>
      </c>
      <c r="F214" s="274" t="s">
        <v>60</v>
      </c>
      <c r="G214" s="275"/>
      <c r="H214" s="275"/>
      <c r="I214" s="276">
        <v>7420.4180034009969</v>
      </c>
      <c r="J214" s="94">
        <v>0.57773674221096483</v>
      </c>
      <c r="K214" s="277">
        <v>4287.0481231284839</v>
      </c>
      <c r="L214" s="278">
        <f>VLOOKUP(D214,'[1]2026-27 Calculations'!$B$5:$AU$292,29,FALSE)</f>
        <v>33333778.289763682</v>
      </c>
      <c r="M214" s="277">
        <f>VLOOKUP(D214,'[1]2026-27 Calculations'!$B$5:$AU$292,42,FALSE)</f>
        <v>9248519.2656748295</v>
      </c>
      <c r="N214" s="277">
        <f>VLOOKUP(D214,'[1]2026-27 Calculations'!$B$5:$AU$292,43,FALSE)</f>
        <v>5246227.5129117658</v>
      </c>
      <c r="O214" s="279">
        <f>VLOOKUP(D214,'[1]2026-27 Calculations'!$B$5:$AU$292,46,FALSE)</f>
        <v>47829000</v>
      </c>
      <c r="P214" s="280"/>
      <c r="Q214" s="281">
        <f t="shared" si="13"/>
        <v>0</v>
      </c>
      <c r="R214" s="282">
        <v>7420.4180034009969</v>
      </c>
      <c r="S214" s="94">
        <v>0.57773674221096483</v>
      </c>
      <c r="T214" s="277">
        <v>4287.0481231284839</v>
      </c>
      <c r="U214" s="278">
        <f>VLOOKUP(D214,'[1]2027-28 Calculations'!$B$4:$AU$291,29,FALSE)</f>
        <v>35272262.705155656</v>
      </c>
      <c r="V214" s="277">
        <f>VLOOKUP(D214,'[1]2027-28 Calculations'!$B$4:$AU$291,42,FALSE)</f>
        <v>8960911.8727098648</v>
      </c>
      <c r="W214" s="277">
        <f>VLOOKUP(D214,'[1]2027-28 Calculations'!$B$4:$AU$291,43,FALSE)</f>
        <v>4835953.6535399696</v>
      </c>
      <c r="X214" s="284">
        <f>VLOOKUP(D214,'[1]2027-28 Calculations'!$B$4:$AU$291,46,FALSE)</f>
        <v>49069000</v>
      </c>
      <c r="Y214" s="280"/>
      <c r="Z214" s="285">
        <f t="shared" si="14"/>
        <v>0</v>
      </c>
      <c r="AA214" s="282">
        <v>7420.4180034009969</v>
      </c>
      <c r="AB214" s="94">
        <v>0.57773674221096483</v>
      </c>
      <c r="AC214" s="277">
        <v>4287.0481231284839</v>
      </c>
      <c r="AD214" s="278">
        <f>VLOOKUP(D214,'[1]2028-29 Calculations '!$B$4:$AU$291,29,FALSE)</f>
        <v>35767672.666728124</v>
      </c>
      <c r="AE214" s="277">
        <f>VLOOKUP(D214,'[1]2028-29 Calculations '!$B$4:$AU$291,42,FALSE)</f>
        <v>9871089.9735860974</v>
      </c>
      <c r="AF214" s="277">
        <f>VLOOKUP(D214,'[1]2028-29 Calculations '!$B$4:$AU$291,43,FALSE)</f>
        <v>5604237.9177071359</v>
      </c>
      <c r="AG214" s="284">
        <f>VLOOKUP(D214,'[1]2028-29 Calculations '!$B$4:$AU$291,46,FALSE)</f>
        <v>51243000</v>
      </c>
    </row>
    <row r="215" spans="4:33">
      <c r="D215" s="79" t="s">
        <v>373</v>
      </c>
      <c r="E215" s="80" t="s">
        <v>374</v>
      </c>
      <c r="F215" s="274" t="s">
        <v>60</v>
      </c>
      <c r="G215" s="275"/>
      <c r="H215" s="275"/>
      <c r="I215" s="276">
        <v>10203.941347183896</v>
      </c>
      <c r="J215" s="94">
        <v>0.60667767708071185</v>
      </c>
      <c r="K215" s="277">
        <v>6190.5034335773553</v>
      </c>
      <c r="L215" s="278">
        <f>VLOOKUP(D215,'[1]2026-27 Calculations'!$B$5:$AU$292,29,FALSE)</f>
        <v>48134022.066050857</v>
      </c>
      <c r="M215" s="277">
        <f>VLOOKUP(D215,'[1]2026-27 Calculations'!$B$5:$AU$292,42,FALSE)</f>
        <v>10635664.12969969</v>
      </c>
      <c r="N215" s="277">
        <f>VLOOKUP(D215,'[1]2026-27 Calculations'!$B$5:$AU$292,43,FALSE)</f>
        <v>7615621.81633713</v>
      </c>
      <c r="O215" s="279">
        <f>VLOOKUP(D215,'[1]2026-27 Calculations'!$B$5:$AU$292,46,FALSE)</f>
        <v>66385000</v>
      </c>
      <c r="P215" s="280"/>
      <c r="Q215" s="281">
        <f t="shared" si="13"/>
        <v>0</v>
      </c>
      <c r="R215" s="282">
        <v>10203.941347183896</v>
      </c>
      <c r="S215" s="94">
        <v>0.60667767708071185</v>
      </c>
      <c r="T215" s="277">
        <v>6190.5034335773553</v>
      </c>
      <c r="U215" s="278">
        <f>VLOOKUP(D215,'[1]2027-28 Calculations'!$B$4:$AU$291,29,FALSE)</f>
        <v>50933196.249489471</v>
      </c>
      <c r="V215" s="277">
        <f>VLOOKUP(D215,'[1]2027-28 Calculations'!$B$4:$AU$291,42,FALSE)</f>
        <v>10247063.400260355</v>
      </c>
      <c r="W215" s="277">
        <f>VLOOKUP(D215,'[1]2027-28 Calculations'!$B$4:$AU$291,43,FALSE)</f>
        <v>7020052.8009989969</v>
      </c>
      <c r="X215" s="284">
        <f>VLOOKUP(D215,'[1]2027-28 Calculations'!$B$4:$AU$291,46,FALSE)</f>
        <v>68200000</v>
      </c>
      <c r="Y215" s="280"/>
      <c r="Z215" s="285">
        <f t="shared" si="14"/>
        <v>0</v>
      </c>
      <c r="AA215" s="282">
        <v>10203.941347183896</v>
      </c>
      <c r="AB215" s="94">
        <v>0.60667767708071185</v>
      </c>
      <c r="AC215" s="277">
        <v>6190.5034335773553</v>
      </c>
      <c r="AD215" s="278">
        <f>VLOOKUP(D215,'[1]2028-29 Calculations '!$B$4:$AU$291,29,FALSE)</f>
        <v>51648568.920861483</v>
      </c>
      <c r="AE215" s="277">
        <f>VLOOKUP(D215,'[1]2028-29 Calculations '!$B$4:$AU$291,42,FALSE)</f>
        <v>11352748.545396999</v>
      </c>
      <c r="AF215" s="277">
        <f>VLOOKUP(D215,'[1]2028-29 Calculations '!$B$4:$AU$291,43,FALSE)</f>
        <v>8135323.228928376</v>
      </c>
      <c r="AG215" s="284">
        <f>VLOOKUP(D215,'[1]2028-29 Calculations '!$B$4:$AU$291,46,FALSE)</f>
        <v>71137000</v>
      </c>
    </row>
    <row r="216" spans="4:33" s="10" customFormat="1">
      <c r="D216" s="104" t="s">
        <v>375</v>
      </c>
      <c r="E216" s="105" t="s">
        <v>376</v>
      </c>
      <c r="F216" s="286" t="s">
        <v>74</v>
      </c>
      <c r="G216" s="287"/>
      <c r="H216" s="287"/>
      <c r="I216" s="258">
        <v>61688.600870439768</v>
      </c>
      <c r="J216" s="107">
        <v>0</v>
      </c>
      <c r="K216" s="261">
        <v>0</v>
      </c>
      <c r="L216" s="260">
        <f>VLOOKUP(D216,'[1]2026-27 Calculations'!$B$5:$AU$292,29,FALSE)</f>
        <v>0</v>
      </c>
      <c r="M216" s="261">
        <f>VLOOKUP(D216,'[1]2026-27 Calculations'!$B$5:$AU$292,42,FALSE)</f>
        <v>18505967.383805078</v>
      </c>
      <c r="N216" s="261">
        <f>VLOOKUP(D216,'[1]2026-27 Calculations'!$B$5:$AU$292,43,FALSE)</f>
        <v>6740459.2252454003</v>
      </c>
      <c r="O216" s="262">
        <f>VLOOKUP(D216,'[1]2026-27 Calculations'!$B$5:$AU$292,46,FALSE)</f>
        <v>25246000</v>
      </c>
      <c r="P216" s="288"/>
      <c r="Q216" s="263">
        <f t="shared" si="13"/>
        <v>0</v>
      </c>
      <c r="R216" s="264">
        <v>61688.600870439768</v>
      </c>
      <c r="S216" s="107">
        <v>0</v>
      </c>
      <c r="T216" s="261">
        <v>0</v>
      </c>
      <c r="U216" s="260">
        <f>VLOOKUP(D216,'[1]2027-28 Calculations'!$B$4:$AU$291,29,FALSE)</f>
        <v>0</v>
      </c>
      <c r="V216" s="261">
        <f>VLOOKUP(D216,'[1]2027-28 Calculations'!$B$4:$AU$291,42,FALSE)</f>
        <v>17551487.47478063</v>
      </c>
      <c r="W216" s="261">
        <f>VLOOKUP(D216,'[1]2027-28 Calculations'!$B$4:$AU$291,43,FALSE)</f>
        <v>6962894.379678499</v>
      </c>
      <c r="X216" s="266">
        <f>VLOOKUP(D216,'[1]2027-28 Calculations'!$B$4:$AU$291,46,FALSE)</f>
        <v>24514000</v>
      </c>
      <c r="Y216" s="288"/>
      <c r="Z216" s="289">
        <f t="shared" si="14"/>
        <v>0</v>
      </c>
      <c r="AA216" s="264">
        <v>61688.600870439768</v>
      </c>
      <c r="AB216" s="107">
        <v>0</v>
      </c>
      <c r="AC216" s="261">
        <v>0</v>
      </c>
      <c r="AD216" s="260">
        <f>VLOOKUP(D216,'[1]2028-29 Calculations '!$B$4:$AU$291,29,FALSE)</f>
        <v>0</v>
      </c>
      <c r="AE216" s="261">
        <f>VLOOKUP(D216,'[1]2028-29 Calculations '!$B$4:$AU$291,42,FALSE)</f>
        <v>19759158.126283415</v>
      </c>
      <c r="AF216" s="261">
        <f>VLOOKUP(D216,'[1]2028-29 Calculations '!$B$4:$AU$291,43,FALSE)</f>
        <v>7185706.999828212</v>
      </c>
      <c r="AG216" s="266">
        <f>VLOOKUP(D216,'[1]2028-29 Calculations '!$B$4:$AU$291,46,FALSE)</f>
        <v>26945000</v>
      </c>
    </row>
    <row r="217" spans="4:33">
      <c r="D217" s="79" t="s">
        <v>377</v>
      </c>
      <c r="E217" s="80" t="s">
        <v>378</v>
      </c>
      <c r="F217" s="274" t="s">
        <v>60</v>
      </c>
      <c r="G217" s="275"/>
      <c r="H217" s="275"/>
      <c r="I217" s="276">
        <v>26691.162287511976</v>
      </c>
      <c r="J217" s="94">
        <v>0.59152933314043077</v>
      </c>
      <c r="K217" s="277">
        <v>15788.605428674973</v>
      </c>
      <c r="L217" s="278">
        <f>VLOOKUP(D217,'[1]2026-27 Calculations'!$B$5:$AU$292,29,FALSE)</f>
        <v>122763696.07905091</v>
      </c>
      <c r="M217" s="277">
        <f>VLOOKUP(D217,'[1]2026-27 Calculations'!$B$5:$AU$292,42,FALSE)</f>
        <v>5146408.4372487655</v>
      </c>
      <c r="N217" s="277">
        <f>VLOOKUP(D217,'[1]2026-27 Calculations'!$B$5:$AU$292,43,FALSE)</f>
        <v>7735532.1585443476</v>
      </c>
      <c r="O217" s="279">
        <f>VLOOKUP(D217,'[1]2026-27 Calculations'!$B$5:$AU$292,46,FALSE)</f>
        <v>135646000</v>
      </c>
      <c r="P217" s="280"/>
      <c r="Q217" s="281">
        <f t="shared" si="13"/>
        <v>0</v>
      </c>
      <c r="R217" s="282">
        <v>26691.162287511976</v>
      </c>
      <c r="S217" s="94">
        <v>0.59152933314043077</v>
      </c>
      <c r="T217" s="277">
        <v>15788.605428674973</v>
      </c>
      <c r="U217" s="278">
        <f>VLOOKUP(D217,'[1]2027-28 Calculations'!$B$4:$AU$291,29,FALSE)</f>
        <v>129902866.12921695</v>
      </c>
      <c r="V217" s="277">
        <f>VLOOKUP(D217,'[1]2027-28 Calculations'!$B$4:$AU$291,42,FALSE)</f>
        <v>4896500.920236147</v>
      </c>
      <c r="W217" s="277">
        <f>VLOOKUP(D217,'[1]2027-28 Calculations'!$B$4:$AU$291,43,FALSE)</f>
        <v>7130585.7231925251</v>
      </c>
      <c r="X217" s="284">
        <f>VLOOKUP(D217,'[1]2027-28 Calculations'!$B$4:$AU$291,46,FALSE)</f>
        <v>141930000</v>
      </c>
      <c r="Y217" s="280"/>
      <c r="Z217" s="285">
        <f t="shared" si="14"/>
        <v>0</v>
      </c>
      <c r="AA217" s="282">
        <v>26691.162287511976</v>
      </c>
      <c r="AB217" s="94">
        <v>0.59152933314043077</v>
      </c>
      <c r="AC217" s="277">
        <v>15788.605428674973</v>
      </c>
      <c r="AD217" s="278">
        <f>VLOOKUP(D217,'[1]2028-29 Calculations '!$B$4:$AU$291,29,FALSE)</f>
        <v>131727392.51288508</v>
      </c>
      <c r="AE217" s="277">
        <f>VLOOKUP(D217,'[1]2028-29 Calculations '!$B$4:$AU$291,42,FALSE)</f>
        <v>5494608.7611839687</v>
      </c>
      <c r="AF217" s="277">
        <f>VLOOKUP(D217,'[1]2028-29 Calculations '!$B$4:$AU$291,43,FALSE)</f>
        <v>8263416.4320670161</v>
      </c>
      <c r="AG217" s="284">
        <f>VLOOKUP(D217,'[1]2028-29 Calculations '!$B$4:$AU$291,46,FALSE)</f>
        <v>145485000</v>
      </c>
    </row>
    <row r="218" spans="4:33">
      <c r="D218" s="79" t="s">
        <v>379</v>
      </c>
      <c r="E218" s="80" t="s">
        <v>380</v>
      </c>
      <c r="F218" s="274" t="s">
        <v>60</v>
      </c>
      <c r="G218" s="275"/>
      <c r="H218" s="275"/>
      <c r="I218" s="276">
        <v>4366.1654401552451</v>
      </c>
      <c r="J218" s="94">
        <v>0.59146655582419216</v>
      </c>
      <c r="K218" s="277">
        <v>2582.4408350472409</v>
      </c>
      <c r="L218" s="278">
        <f>VLOOKUP(D218,'[1]2026-27 Calculations'!$B$5:$AU$292,29,FALSE)</f>
        <v>20079669.686347719</v>
      </c>
      <c r="M218" s="277">
        <f>VLOOKUP(D218,'[1]2026-27 Calculations'!$B$5:$AU$292,42,FALSE)</f>
        <v>11047032.193691235</v>
      </c>
      <c r="N218" s="277">
        <f>VLOOKUP(D218,'[1]2026-27 Calculations'!$B$5:$AU$292,43,FALSE)</f>
        <v>3687163.1270636776</v>
      </c>
      <c r="O218" s="279">
        <f>VLOOKUP(D218,'[1]2026-27 Calculations'!$B$5:$AU$292,46,FALSE)</f>
        <v>34814000</v>
      </c>
      <c r="P218" s="280"/>
      <c r="Q218" s="281">
        <f t="shared" si="13"/>
        <v>0</v>
      </c>
      <c r="R218" s="282">
        <v>4366.1654401552451</v>
      </c>
      <c r="S218" s="94">
        <v>0.59146655582419216</v>
      </c>
      <c r="T218" s="277">
        <v>2582.4408350472409</v>
      </c>
      <c r="U218" s="278">
        <f>VLOOKUP(D218,'[1]2027-28 Calculations'!$B$4:$AU$291,29,FALSE)</f>
        <v>21247377.901565455</v>
      </c>
      <c r="V218" s="277">
        <f>VLOOKUP(D218,'[1]2027-28 Calculations'!$B$4:$AU$291,42,FALSE)</f>
        <v>10703495.240590045</v>
      </c>
      <c r="W218" s="277">
        <f>VLOOKUP(D218,'[1]2027-28 Calculations'!$B$4:$AU$291,43,FALSE)</f>
        <v>3398813.7097822698</v>
      </c>
      <c r="X218" s="284">
        <f>VLOOKUP(D218,'[1]2027-28 Calculations'!$B$4:$AU$291,46,FALSE)</f>
        <v>35350000</v>
      </c>
      <c r="Y218" s="280"/>
      <c r="Z218" s="285">
        <f t="shared" si="14"/>
        <v>0</v>
      </c>
      <c r="AA218" s="282">
        <v>4366.1654401552451</v>
      </c>
      <c r="AB218" s="94">
        <v>0.59146655582419216</v>
      </c>
      <c r="AC218" s="277">
        <v>2582.4408350472409</v>
      </c>
      <c r="AD218" s="278">
        <f>VLOOKUP(D218,'[1]2028-29 Calculations '!$B$4:$AU$291,29,FALSE)</f>
        <v>21545803.969598558</v>
      </c>
      <c r="AE218" s="277">
        <f>VLOOKUP(D218,'[1]2028-29 Calculations '!$B$4:$AU$291,42,FALSE)</f>
        <v>11790671.089343475</v>
      </c>
      <c r="AF218" s="277">
        <f>VLOOKUP(D218,'[1]2028-29 Calculations '!$B$4:$AU$291,43,FALSE)</f>
        <v>3938780.6484955642</v>
      </c>
      <c r="AG218" s="284">
        <f>VLOOKUP(D218,'[1]2028-29 Calculations '!$B$4:$AU$291,46,FALSE)</f>
        <v>37275000</v>
      </c>
    </row>
    <row r="219" spans="4:33">
      <c r="D219" s="79" t="s">
        <v>381</v>
      </c>
      <c r="E219" s="80" t="s">
        <v>382</v>
      </c>
      <c r="F219" s="274" t="s">
        <v>60</v>
      </c>
      <c r="G219" s="275"/>
      <c r="H219" s="275"/>
      <c r="I219" s="276">
        <v>14078.189915235089</v>
      </c>
      <c r="J219" s="94">
        <v>0.47936488975571989</v>
      </c>
      <c r="K219" s="277">
        <v>6748.5899566767557</v>
      </c>
      <c r="L219" s="278">
        <f>VLOOKUP(D219,'[1]2026-27 Calculations'!$B$5:$AU$292,29,FALSE)</f>
        <v>52473402.425962664</v>
      </c>
      <c r="M219" s="277">
        <f>VLOOKUP(D219,'[1]2026-27 Calculations'!$B$5:$AU$292,42,FALSE)</f>
        <v>4265148.4633850325</v>
      </c>
      <c r="N219" s="277">
        <f>VLOOKUP(D219,'[1]2026-27 Calculations'!$B$5:$AU$292,43,FALSE)</f>
        <v>4213604.5484027062</v>
      </c>
      <c r="O219" s="279">
        <f>VLOOKUP(D219,'[1]2026-27 Calculations'!$B$5:$AU$292,46,FALSE)</f>
        <v>60952000</v>
      </c>
      <c r="P219" s="280"/>
      <c r="Q219" s="281">
        <f t="shared" si="13"/>
        <v>0</v>
      </c>
      <c r="R219" s="282">
        <v>14078.189915235089</v>
      </c>
      <c r="S219" s="94">
        <v>0.47936488975571989</v>
      </c>
      <c r="T219" s="277">
        <v>6748.5899566767557</v>
      </c>
      <c r="U219" s="278">
        <f>VLOOKUP(D219,'[1]2027-28 Calculations'!$B$4:$AU$291,29,FALSE)</f>
        <v>55524927.876846105</v>
      </c>
      <c r="V219" s="277">
        <f>VLOOKUP(D219,'[1]2027-28 Calculations'!$B$4:$AU$291,42,FALSE)</f>
        <v>4109310.5407291125</v>
      </c>
      <c r="W219" s="277">
        <f>VLOOKUP(D219,'[1]2027-28 Calculations'!$B$4:$AU$291,43,FALSE)</f>
        <v>3884085.5186455972</v>
      </c>
      <c r="X219" s="284">
        <f>VLOOKUP(D219,'[1]2027-28 Calculations'!$B$4:$AU$291,46,FALSE)</f>
        <v>63518000</v>
      </c>
      <c r="Y219" s="280"/>
      <c r="Z219" s="285">
        <f t="shared" si="14"/>
        <v>0</v>
      </c>
      <c r="AA219" s="282">
        <v>14078.189915235089</v>
      </c>
      <c r="AB219" s="94">
        <v>0.47936488975571989</v>
      </c>
      <c r="AC219" s="277">
        <v>6748.5899566767557</v>
      </c>
      <c r="AD219" s="278">
        <f>VLOOKUP(D219,'[1]2028-29 Calculations '!$B$4:$AU$291,29,FALSE)</f>
        <v>56304792.855050683</v>
      </c>
      <c r="AE219" s="277">
        <f>VLOOKUP(D219,'[1]2028-29 Calculations '!$B$4:$AU$291,42,FALSE)</f>
        <v>4552715.977404967</v>
      </c>
      <c r="AF219" s="277">
        <f>VLOOKUP(D219,'[1]2028-29 Calculations '!$B$4:$AU$291,43,FALSE)</f>
        <v>4501147.2190757906</v>
      </c>
      <c r="AG219" s="284">
        <f>VLOOKUP(D219,'[1]2028-29 Calculations '!$B$4:$AU$291,46,FALSE)</f>
        <v>65359000</v>
      </c>
    </row>
    <row r="220" spans="4:33">
      <c r="D220" s="79" t="s">
        <v>383</v>
      </c>
      <c r="E220" s="80" t="s">
        <v>384</v>
      </c>
      <c r="F220" s="274" t="s">
        <v>60</v>
      </c>
      <c r="G220" s="275"/>
      <c r="H220" s="275"/>
      <c r="I220" s="276">
        <v>7327.0190134828663</v>
      </c>
      <c r="J220" s="94">
        <v>0.4826688095652939</v>
      </c>
      <c r="K220" s="277">
        <v>3536.5235449000493</v>
      </c>
      <c r="L220" s="278">
        <f>VLOOKUP(D220,'[1]2026-27 Calculations'!$B$5:$AU$292,29,FALSE)</f>
        <v>27498103.211447038</v>
      </c>
      <c r="M220" s="277">
        <f>VLOOKUP(D220,'[1]2026-27 Calculations'!$B$5:$AU$292,42,FALSE)</f>
        <v>4827334.9500322081</v>
      </c>
      <c r="N220" s="277">
        <f>VLOOKUP(D220,'[1]2026-27 Calculations'!$B$5:$AU$292,43,FALSE)</f>
        <v>2703841.9204515941</v>
      </c>
      <c r="O220" s="279">
        <f>VLOOKUP(D220,'[1]2026-27 Calculations'!$B$5:$AU$292,46,FALSE)</f>
        <v>35029000</v>
      </c>
      <c r="P220" s="280"/>
      <c r="Q220" s="281">
        <f t="shared" si="13"/>
        <v>0</v>
      </c>
      <c r="R220" s="282">
        <v>7327.0190134828663</v>
      </c>
      <c r="S220" s="94">
        <v>0.4826688095652939</v>
      </c>
      <c r="T220" s="277">
        <v>3536.5235449000493</v>
      </c>
      <c r="U220" s="278">
        <f>VLOOKUP(D220,'[1]2027-28 Calculations'!$B$4:$AU$291,29,FALSE)</f>
        <v>29097221.201158963</v>
      </c>
      <c r="V220" s="277">
        <f>VLOOKUP(D220,'[1]2027-28 Calculations'!$B$4:$AU$291,42,FALSE)</f>
        <v>4677216.0845074002</v>
      </c>
      <c r="W220" s="277">
        <f>VLOOKUP(D220,'[1]2027-28 Calculations'!$B$4:$AU$291,43,FALSE)</f>
        <v>2492391.7580053923</v>
      </c>
      <c r="X220" s="284">
        <f>VLOOKUP(D220,'[1]2027-28 Calculations'!$B$4:$AU$291,46,FALSE)</f>
        <v>36267000</v>
      </c>
      <c r="Y220" s="280"/>
      <c r="Z220" s="285">
        <f t="shared" si="14"/>
        <v>0</v>
      </c>
      <c r="AA220" s="282">
        <v>7327.0190134828663</v>
      </c>
      <c r="AB220" s="94">
        <v>0.4826688095652939</v>
      </c>
      <c r="AC220" s="277">
        <v>3536.5235449000493</v>
      </c>
      <c r="AD220" s="278">
        <f>VLOOKUP(D220,'[1]2028-29 Calculations '!$B$4:$AU$291,29,FALSE)</f>
        <v>29505900.773479816</v>
      </c>
      <c r="AE220" s="277">
        <f>VLOOKUP(D220,'[1]2028-29 Calculations '!$B$4:$AU$291,42,FALSE)</f>
        <v>5152290.4646215001</v>
      </c>
      <c r="AF220" s="277">
        <f>VLOOKUP(D220,'[1]2028-29 Calculations '!$B$4:$AU$291,43,FALSE)</f>
        <v>2888356.1333905412</v>
      </c>
      <c r="AG220" s="284">
        <f>VLOOKUP(D220,'[1]2028-29 Calculations '!$B$4:$AU$291,46,FALSE)</f>
        <v>37547000</v>
      </c>
    </row>
    <row r="221" spans="4:33">
      <c r="D221" s="79" t="s">
        <v>385</v>
      </c>
      <c r="E221" s="80" t="s">
        <v>544</v>
      </c>
      <c r="F221" s="274" t="s">
        <v>60</v>
      </c>
      <c r="G221" s="275"/>
      <c r="H221" s="275"/>
      <c r="I221" s="276">
        <v>31969.718920778087</v>
      </c>
      <c r="J221" s="94">
        <v>0.49854807966826659</v>
      </c>
      <c r="K221" s="277">
        <v>15938.441975488164</v>
      </c>
      <c r="L221" s="278">
        <f>VLOOKUP(D221,'[1]2026-27 Calculations'!$B$5:$AU$292,29,FALSE)</f>
        <v>123928744.40314806</v>
      </c>
      <c r="M221" s="277">
        <f>VLOOKUP(D221,'[1]2026-27 Calculations'!$B$5:$AU$292,42,FALSE)</f>
        <v>3214042.512534467</v>
      </c>
      <c r="N221" s="277">
        <f>VLOOKUP(D221,'[1]2026-27 Calculations'!$B$5:$AU$292,43,FALSE)</f>
        <v>3961038.0583803384</v>
      </c>
      <c r="O221" s="279">
        <f>VLOOKUP(D221,'[1]2026-27 Calculations'!$B$5:$AU$292,46,FALSE)</f>
        <v>131104000</v>
      </c>
      <c r="P221" s="280"/>
      <c r="Q221" s="281">
        <f t="shared" si="13"/>
        <v>0</v>
      </c>
      <c r="R221" s="282">
        <v>31969.718920778087</v>
      </c>
      <c r="S221" s="94">
        <v>0.49854807966826659</v>
      </c>
      <c r="T221" s="277">
        <v>15938.441975488164</v>
      </c>
      <c r="U221" s="278">
        <f>VLOOKUP(D221,'[1]2027-28 Calculations'!$B$4:$AU$291,29,FALSE)</f>
        <v>131135666.38949755</v>
      </c>
      <c r="V221" s="277">
        <f>VLOOKUP(D221,'[1]2027-28 Calculations'!$B$4:$AU$291,42,FALSE)</f>
        <v>3008441.5532757458</v>
      </c>
      <c r="W221" s="277">
        <f>VLOOKUP(D221,'[1]2027-28 Calculations'!$B$4:$AU$291,43,FALSE)</f>
        <v>3651270.6364889652</v>
      </c>
      <c r="X221" s="284">
        <f>VLOOKUP(D221,'[1]2027-28 Calculations'!$B$4:$AU$291,46,FALSE)</f>
        <v>137795000</v>
      </c>
      <c r="Y221" s="280"/>
      <c r="Z221" s="285">
        <f t="shared" si="14"/>
        <v>0</v>
      </c>
      <c r="AA221" s="282">
        <v>31969.718920778087</v>
      </c>
      <c r="AB221" s="94">
        <v>0.49854807966826659</v>
      </c>
      <c r="AC221" s="277">
        <v>15938.441975488164</v>
      </c>
      <c r="AD221" s="278">
        <f>VLOOKUP(D221,'[1]2028-29 Calculations '!$B$4:$AU$291,29,FALSE)</f>
        <v>132977507.83839634</v>
      </c>
      <c r="AE221" s="277">
        <f>VLOOKUP(D221,'[1]2028-29 Calculations '!$B$4:$AU$291,42,FALSE)</f>
        <v>3432474.4724651594</v>
      </c>
      <c r="AF221" s="277">
        <f>VLOOKUP(D221,'[1]2028-29 Calculations '!$B$4:$AU$291,43,FALSE)</f>
        <v>4231345.2143701361</v>
      </c>
      <c r="AG221" s="284">
        <f>VLOOKUP(D221,'[1]2028-29 Calculations '!$B$4:$AU$291,46,FALSE)</f>
        <v>140641000</v>
      </c>
    </row>
    <row r="222" spans="4:33" s="10" customFormat="1">
      <c r="D222" s="104" t="s">
        <v>386</v>
      </c>
      <c r="E222" s="105" t="s">
        <v>609</v>
      </c>
      <c r="F222" s="286" t="s">
        <v>74</v>
      </c>
      <c r="G222" s="287"/>
      <c r="H222" s="287"/>
      <c r="I222" s="258">
        <v>84432.255577163261</v>
      </c>
      <c r="J222" s="107">
        <v>0</v>
      </c>
      <c r="K222" s="261">
        <v>0</v>
      </c>
      <c r="L222" s="260">
        <f>VLOOKUP(D222,'[1]2026-27 Calculations'!$B$5:$AU$292,29,FALSE)</f>
        <v>0</v>
      </c>
      <c r="M222" s="261">
        <f>VLOOKUP(D222,'[1]2026-27 Calculations'!$B$5:$AU$292,42,FALSE)</f>
        <v>14244075.892608713</v>
      </c>
      <c r="N222" s="261">
        <f>VLOOKUP(D222,'[1]2026-27 Calculations'!$B$5:$AU$292,43,FALSE)</f>
        <v>6687847.397673022</v>
      </c>
      <c r="O222" s="262">
        <f>VLOOKUP(D222,'[1]2026-27 Calculations'!$B$5:$AU$292,46,FALSE)</f>
        <v>20932000</v>
      </c>
      <c r="P222" s="288"/>
      <c r="Q222" s="263">
        <f t="shared" si="13"/>
        <v>0</v>
      </c>
      <c r="R222" s="264">
        <v>84432.255577163261</v>
      </c>
      <c r="S222" s="107">
        <v>0</v>
      </c>
      <c r="T222" s="261">
        <v>0</v>
      </c>
      <c r="U222" s="260">
        <f>VLOOKUP(D222,'[1]2027-28 Calculations'!$B$4:$AU$291,29,FALSE)</f>
        <v>0</v>
      </c>
      <c r="V222" s="261">
        <f>VLOOKUP(D222,'[1]2027-28 Calculations'!$B$4:$AU$291,42,FALSE)</f>
        <v>13471433.110277288</v>
      </c>
      <c r="W222" s="261">
        <f>VLOOKUP(D222,'[1]2027-28 Calculations'!$B$4:$AU$291,43,FALSE)</f>
        <v>6908546.3617962319</v>
      </c>
      <c r="X222" s="266">
        <f>VLOOKUP(D222,'[1]2027-28 Calculations'!$B$4:$AU$291,46,FALSE)</f>
        <v>20380000</v>
      </c>
      <c r="Y222" s="288"/>
      <c r="Z222" s="289">
        <f t="shared" si="14"/>
        <v>0</v>
      </c>
      <c r="AA222" s="264">
        <v>84432.255577163261</v>
      </c>
      <c r="AB222" s="107">
        <v>0</v>
      </c>
      <c r="AC222" s="261">
        <v>0</v>
      </c>
      <c r="AD222" s="260">
        <f>VLOOKUP(D222,'[1]2028-29 Calculations '!$B$4:$AU$291,29,FALSE)</f>
        <v>0</v>
      </c>
      <c r="AE222" s="261">
        <f>VLOOKUP(D222,'[1]2028-29 Calculations '!$B$4:$AU$291,42,FALSE)</f>
        <v>15209405.41124393</v>
      </c>
      <c r="AF222" s="261">
        <f>VLOOKUP(D222,'[1]2028-29 Calculations '!$B$4:$AU$291,43,FALSE)</f>
        <v>7129619.8453737115</v>
      </c>
      <c r="AG222" s="266">
        <f>VLOOKUP(D222,'[1]2028-29 Calculations '!$B$4:$AU$291,46,FALSE)</f>
        <v>22339000</v>
      </c>
    </row>
    <row r="223" spans="4:33">
      <c r="D223" s="79" t="s">
        <v>387</v>
      </c>
      <c r="E223" s="80" t="s">
        <v>388</v>
      </c>
      <c r="F223" s="274" t="s">
        <v>60</v>
      </c>
      <c r="G223" s="275"/>
      <c r="H223" s="275"/>
      <c r="I223" s="276">
        <v>79575.944290177533</v>
      </c>
      <c r="J223" s="94">
        <v>0.50150788172514182</v>
      </c>
      <c r="K223" s="277">
        <v>39907.963257244832</v>
      </c>
      <c r="L223" s="278">
        <f>VLOOKUP(D223,'[1]2026-27 Calculations'!$B$5:$AU$292,29,FALSE)</f>
        <v>310302837.9915309</v>
      </c>
      <c r="M223" s="277">
        <f>VLOOKUP(D223,'[1]2026-27 Calculations'!$B$5:$AU$292,42,FALSE)</f>
        <v>3148764.1026405469</v>
      </c>
      <c r="N223" s="277">
        <f>VLOOKUP(D223,'[1]2026-27 Calculations'!$B$5:$AU$292,43,FALSE)</f>
        <v>5612389.8640616788</v>
      </c>
      <c r="O223" s="279">
        <f>VLOOKUP(D223,'[1]2026-27 Calculations'!$B$5:$AU$292,46,FALSE)</f>
        <v>319064000</v>
      </c>
      <c r="P223" s="280"/>
      <c r="Q223" s="281">
        <f t="shared" si="13"/>
        <v>0</v>
      </c>
      <c r="R223" s="282">
        <v>79575.944290177533</v>
      </c>
      <c r="S223" s="94">
        <v>0.50150788172514182</v>
      </c>
      <c r="T223" s="277">
        <v>39907.963257244832</v>
      </c>
      <c r="U223" s="278">
        <f>VLOOKUP(D223,'[1]2027-28 Calculations'!$B$4:$AU$291,29,FALSE)</f>
        <v>328348113.575643</v>
      </c>
      <c r="V223" s="277">
        <f>VLOOKUP(D223,'[1]2027-28 Calculations'!$B$4:$AU$291,42,FALSE)</f>
        <v>2903225.4500244209</v>
      </c>
      <c r="W223" s="277">
        <f>VLOOKUP(D223,'[1]2027-28 Calculations'!$B$4:$AU$291,43,FALSE)</f>
        <v>5173480.7919406844</v>
      </c>
      <c r="X223" s="284">
        <f>VLOOKUP(D223,'[1]2027-28 Calculations'!$B$4:$AU$291,46,FALSE)</f>
        <v>336425000</v>
      </c>
      <c r="Y223" s="280"/>
      <c r="Z223" s="285">
        <f t="shared" si="14"/>
        <v>0</v>
      </c>
      <c r="AA223" s="282">
        <v>79575.944290177533</v>
      </c>
      <c r="AB223" s="94">
        <v>0.50150788172514182</v>
      </c>
      <c r="AC223" s="277">
        <v>39907.963257244832</v>
      </c>
      <c r="AD223" s="278">
        <f>VLOOKUP(D223,'[1]2028-29 Calculations '!$B$4:$AU$291,29,FALSE)</f>
        <v>332959865.5261389</v>
      </c>
      <c r="AE223" s="277">
        <f>VLOOKUP(D223,'[1]2028-29 Calculations '!$B$4:$AU$291,42,FALSE)</f>
        <v>3363626.5945634283</v>
      </c>
      <c r="AF223" s="277">
        <f>VLOOKUP(D223,'[1]2028-29 Calculations '!$B$4:$AU$291,43,FALSE)</f>
        <v>5995387.7348472998</v>
      </c>
      <c r="AG223" s="284">
        <f>VLOOKUP(D223,'[1]2028-29 Calculations '!$B$4:$AU$291,46,FALSE)</f>
        <v>342319000</v>
      </c>
    </row>
    <row r="224" spans="4:33">
      <c r="D224" s="79" t="s">
        <v>389</v>
      </c>
      <c r="E224" s="80" t="s">
        <v>390</v>
      </c>
      <c r="F224" s="274" t="s">
        <v>60</v>
      </c>
      <c r="G224" s="275"/>
      <c r="H224" s="275"/>
      <c r="I224" s="276">
        <v>16497.780609188216</v>
      </c>
      <c r="J224" s="94">
        <v>0.68260021384867986</v>
      </c>
      <c r="K224" s="277">
        <v>11261.38857186048</v>
      </c>
      <c r="L224" s="278">
        <f>VLOOKUP(D224,'[1]2026-27 Calculations'!$B$5:$AU$292,29,FALSE)</f>
        <v>87562495.010048509</v>
      </c>
      <c r="M224" s="277">
        <f>VLOOKUP(D224,'[1]2026-27 Calculations'!$B$5:$AU$292,42,FALSE)</f>
        <v>17944669.252164848</v>
      </c>
      <c r="N224" s="277">
        <f>VLOOKUP(D224,'[1]2026-27 Calculations'!$B$5:$AU$292,43,FALSE)</f>
        <v>19199618.030688114</v>
      </c>
      <c r="O224" s="279">
        <f>VLOOKUP(D224,'[1]2026-27 Calculations'!$B$5:$AU$292,46,FALSE)</f>
        <v>124707000</v>
      </c>
      <c r="P224" s="280"/>
      <c r="Q224" s="281">
        <f t="shared" si="13"/>
        <v>0</v>
      </c>
      <c r="R224" s="282">
        <v>16497.780609188216</v>
      </c>
      <c r="S224" s="94">
        <v>0.68260021384867986</v>
      </c>
      <c r="T224" s="277">
        <v>11261.38857186048</v>
      </c>
      <c r="U224" s="278">
        <f>VLOOKUP(D224,'[1]2027-28 Calculations'!$B$4:$AU$291,29,FALSE)</f>
        <v>92654582.995824188</v>
      </c>
      <c r="V224" s="277">
        <f>VLOOKUP(D224,'[1]2027-28 Calculations'!$B$4:$AU$291,42,FALSE)</f>
        <v>17206201.018021327</v>
      </c>
      <c r="W224" s="277">
        <f>VLOOKUP(D224,'[1]2027-28 Calculations'!$B$4:$AU$291,43,FALSE)</f>
        <v>17698138.84997626</v>
      </c>
      <c r="X224" s="284">
        <f>VLOOKUP(D224,'[1]2027-28 Calculations'!$B$4:$AU$291,46,FALSE)</f>
        <v>127559000</v>
      </c>
      <c r="Y224" s="280"/>
      <c r="Z224" s="285">
        <f t="shared" si="14"/>
        <v>0</v>
      </c>
      <c r="AA224" s="282">
        <v>16497.780609188216</v>
      </c>
      <c r="AB224" s="94">
        <v>0.68260021384867986</v>
      </c>
      <c r="AC224" s="277">
        <v>11261.38857186048</v>
      </c>
      <c r="AD224" s="278">
        <f>VLOOKUP(D224,'[1]2028-29 Calculations '!$B$4:$AU$291,29,FALSE)</f>
        <v>93955945.59297806</v>
      </c>
      <c r="AE224" s="277">
        <f>VLOOKUP(D224,'[1]2028-29 Calculations '!$B$4:$AU$291,42,FALSE)</f>
        <v>19156173.557390776</v>
      </c>
      <c r="AF224" s="277">
        <f>VLOOKUP(D224,'[1]2028-29 Calculations '!$B$4:$AU$291,43,FALSE)</f>
        <v>20509828.654639516</v>
      </c>
      <c r="AG224" s="284">
        <f>VLOOKUP(D224,'[1]2028-29 Calculations '!$B$4:$AU$291,46,FALSE)</f>
        <v>133622000</v>
      </c>
    </row>
    <row r="225" spans="4:33">
      <c r="D225" s="79" t="s">
        <v>391</v>
      </c>
      <c r="E225" s="80" t="s">
        <v>392</v>
      </c>
      <c r="F225" s="274" t="s">
        <v>60</v>
      </c>
      <c r="G225" s="275"/>
      <c r="H225" s="275"/>
      <c r="I225" s="276">
        <v>7317.8073966063102</v>
      </c>
      <c r="J225" s="94">
        <v>0.6740217876940382</v>
      </c>
      <c r="K225" s="277">
        <v>4932.3616234612409</v>
      </c>
      <c r="L225" s="278">
        <f>VLOOKUP(D225,'[1]2026-27 Calculations'!$B$5:$AU$292,29,FALSE)</f>
        <v>38351388.666338123</v>
      </c>
      <c r="M225" s="277">
        <f>VLOOKUP(D225,'[1]2026-27 Calculations'!$B$5:$AU$292,42,FALSE)</f>
        <v>16387408.379652908</v>
      </c>
      <c r="N225" s="277">
        <f>VLOOKUP(D225,'[1]2026-27 Calculations'!$B$5:$AU$292,43,FALSE)</f>
        <v>9167222.9998946227</v>
      </c>
      <c r="O225" s="279">
        <f>VLOOKUP(D225,'[1]2026-27 Calculations'!$B$5:$AU$292,46,FALSE)</f>
        <v>63906000</v>
      </c>
      <c r="P225" s="280"/>
      <c r="Q225" s="281">
        <f t="shared" si="13"/>
        <v>0</v>
      </c>
      <c r="R225" s="282">
        <v>7317.8073966063102</v>
      </c>
      <c r="S225" s="94">
        <v>0.6740217876940382</v>
      </c>
      <c r="T225" s="277">
        <v>4932.3616234612409</v>
      </c>
      <c r="U225" s="278">
        <f>VLOOKUP(D225,'[1]2027-28 Calculations'!$B$4:$AU$291,29,FALSE)</f>
        <v>40581665.972201362</v>
      </c>
      <c r="V225" s="277">
        <f>VLOOKUP(D225,'[1]2027-28 Calculations'!$B$4:$AU$291,42,FALSE)</f>
        <v>15877798.174372083</v>
      </c>
      <c r="W225" s="277">
        <f>VLOOKUP(D225,'[1]2027-28 Calculations'!$B$4:$AU$291,43,FALSE)</f>
        <v>8450313.1917263549</v>
      </c>
      <c r="X225" s="284">
        <f>VLOOKUP(D225,'[1]2027-28 Calculations'!$B$4:$AU$291,46,FALSE)</f>
        <v>64910000</v>
      </c>
      <c r="Y225" s="280"/>
      <c r="Z225" s="285">
        <f t="shared" si="14"/>
        <v>0</v>
      </c>
      <c r="AA225" s="282">
        <v>7317.8073966063102</v>
      </c>
      <c r="AB225" s="94">
        <v>0.6740217876940382</v>
      </c>
      <c r="AC225" s="277">
        <v>4932.3616234612409</v>
      </c>
      <c r="AD225" s="278">
        <f>VLOOKUP(D225,'[1]2028-29 Calculations '!$B$4:$AU$291,29,FALSE)</f>
        <v>41151648.163247377</v>
      </c>
      <c r="AE225" s="277">
        <f>VLOOKUP(D225,'[1]2028-29 Calculations '!$B$4:$AU$291,42,FALSE)</f>
        <v>17490538.528672185</v>
      </c>
      <c r="AF225" s="277">
        <f>VLOOKUP(D225,'[1]2028-29 Calculations '!$B$4:$AU$291,43,FALSE)</f>
        <v>9792807.9957729541</v>
      </c>
      <c r="AG225" s="284">
        <f>VLOOKUP(D225,'[1]2028-29 Calculations '!$B$4:$AU$291,46,FALSE)</f>
        <v>68435000</v>
      </c>
    </row>
    <row r="226" spans="4:33">
      <c r="D226" s="79" t="s">
        <v>393</v>
      </c>
      <c r="E226" s="80" t="s">
        <v>394</v>
      </c>
      <c r="F226" s="274" t="s">
        <v>60</v>
      </c>
      <c r="G226" s="275"/>
      <c r="H226" s="275"/>
      <c r="I226" s="276">
        <v>20281.25071105938</v>
      </c>
      <c r="J226" s="94">
        <v>0.65468727203805921</v>
      </c>
      <c r="K226" s="277">
        <v>13277.876701543413</v>
      </c>
      <c r="L226" s="278">
        <f>VLOOKUP(D226,'[1]2026-27 Calculations'!$B$5:$AU$292,29,FALSE)</f>
        <v>103241621.13792112</v>
      </c>
      <c r="M226" s="277">
        <f>VLOOKUP(D226,'[1]2026-27 Calculations'!$B$5:$AU$292,42,FALSE)</f>
        <v>19046290.435042396</v>
      </c>
      <c r="N226" s="277">
        <f>VLOOKUP(D226,'[1]2026-27 Calculations'!$B$5:$AU$292,43,FALSE)</f>
        <v>21753222.195597403</v>
      </c>
      <c r="O226" s="279">
        <f>VLOOKUP(D226,'[1]2026-27 Calculations'!$B$5:$AU$292,46,FALSE)</f>
        <v>144041000</v>
      </c>
      <c r="P226" s="280"/>
      <c r="Q226" s="281">
        <f t="shared" si="13"/>
        <v>0</v>
      </c>
      <c r="R226" s="282">
        <v>20281.25071105938</v>
      </c>
      <c r="S226" s="94">
        <v>0.65468727203805921</v>
      </c>
      <c r="T226" s="277">
        <v>13277.876701543413</v>
      </c>
      <c r="U226" s="278">
        <f>VLOOKUP(D226,'[1]2027-28 Calculations'!$B$4:$AU$291,29,FALSE)</f>
        <v>109245509.20173296</v>
      </c>
      <c r="V226" s="277">
        <f>VLOOKUP(D226,'[1]2027-28 Calculations'!$B$4:$AU$291,42,FALSE)</f>
        <v>18121410.257155236</v>
      </c>
      <c r="W226" s="277">
        <f>VLOOKUP(D226,'[1]2027-28 Calculations'!$B$4:$AU$291,43,FALSE)</f>
        <v>20052041.985247254</v>
      </c>
      <c r="X226" s="284">
        <f>VLOOKUP(D226,'[1]2027-28 Calculations'!$B$4:$AU$291,46,FALSE)</f>
        <v>147419000</v>
      </c>
      <c r="Y226" s="280"/>
      <c r="Z226" s="285">
        <f t="shared" si="14"/>
        <v>0</v>
      </c>
      <c r="AA226" s="282">
        <v>20281.25071105938</v>
      </c>
      <c r="AB226" s="94">
        <v>0.65468727203805921</v>
      </c>
      <c r="AC226" s="277">
        <v>13277.876701543413</v>
      </c>
      <c r="AD226" s="278">
        <f>VLOOKUP(D226,'[1]2028-29 Calculations '!$B$4:$AU$291,29,FALSE)</f>
        <v>110779896.54648602</v>
      </c>
      <c r="AE226" s="277">
        <f>VLOOKUP(D226,'[1]2028-29 Calculations '!$B$4:$AU$291,42,FALSE)</f>
        <v>20334941.458393957</v>
      </c>
      <c r="AF226" s="277">
        <f>VLOOKUP(D226,'[1]2028-29 Calculations '!$B$4:$AU$291,43,FALSE)</f>
        <v>23237694.5835528</v>
      </c>
      <c r="AG226" s="284">
        <f>VLOOKUP(D226,'[1]2028-29 Calculations '!$B$4:$AU$291,46,FALSE)</f>
        <v>154353000</v>
      </c>
    </row>
    <row r="227" spans="4:33" s="10" customFormat="1">
      <c r="D227" s="104" t="s">
        <v>395</v>
      </c>
      <c r="E227" s="105" t="s">
        <v>396</v>
      </c>
      <c r="F227" s="286" t="s">
        <v>74</v>
      </c>
      <c r="G227" s="287"/>
      <c r="H227" s="287"/>
      <c r="I227" s="258">
        <v>123672.78300703142</v>
      </c>
      <c r="J227" s="107">
        <v>0</v>
      </c>
      <c r="K227" s="261">
        <v>0</v>
      </c>
      <c r="L227" s="260">
        <f>VLOOKUP(D227,'[1]2026-27 Calculations'!$B$5:$AU$292,29,FALSE)</f>
        <v>0</v>
      </c>
      <c r="M227" s="261">
        <f>VLOOKUP(D227,'[1]2026-27 Calculations'!$B$5:$AU$292,42,FALSE)</f>
        <v>8242115.1692485372</v>
      </c>
      <c r="N227" s="261">
        <f>VLOOKUP(D227,'[1]2026-27 Calculations'!$B$5:$AU$292,43,FALSE)</f>
        <v>4826095.4681701232</v>
      </c>
      <c r="O227" s="262">
        <f>VLOOKUP(D227,'[1]2026-27 Calculations'!$B$5:$AU$292,46,FALSE)</f>
        <v>13068000</v>
      </c>
      <c r="P227" s="288"/>
      <c r="Q227" s="263">
        <f t="shared" si="13"/>
        <v>0</v>
      </c>
      <c r="R227" s="264">
        <v>123672.78300703142</v>
      </c>
      <c r="S227" s="130">
        <v>0</v>
      </c>
      <c r="T227" s="261">
        <v>0</v>
      </c>
      <c r="U227" s="260">
        <f>VLOOKUP(D227,'[1]2027-28 Calculations'!$B$4:$AU$291,29,FALSE)</f>
        <v>0</v>
      </c>
      <c r="V227" s="261">
        <f>VLOOKUP(D227,'[1]2027-28 Calculations'!$B$4:$AU$291,42,FALSE)</f>
        <v>7742172.4743667627</v>
      </c>
      <c r="W227" s="261">
        <f>VLOOKUP(D227,'[1]2027-28 Calculations'!$B$4:$AU$291,43,FALSE)</f>
        <v>4985356.6186197372</v>
      </c>
      <c r="X227" s="266">
        <f>VLOOKUP(D227,'[1]2027-28 Calculations'!$B$4:$AU$291,46,FALSE)</f>
        <v>12728000</v>
      </c>
      <c r="Y227" s="288"/>
      <c r="Z227" s="289">
        <f t="shared" si="14"/>
        <v>0</v>
      </c>
      <c r="AA227" s="264">
        <v>123672.78300703142</v>
      </c>
      <c r="AB227" s="107">
        <v>0</v>
      </c>
      <c r="AC227" s="261">
        <v>0</v>
      </c>
      <c r="AD227" s="260">
        <f>VLOOKUP(D227,'[1]2028-29 Calculations '!$B$4:$AU$291,29,FALSE)</f>
        <v>0</v>
      </c>
      <c r="AE227" s="261">
        <f>VLOOKUP(D227,'[1]2028-29 Calculations '!$B$4:$AU$291,42,FALSE)</f>
        <v>8801727.187584484</v>
      </c>
      <c r="AF227" s="261">
        <f>VLOOKUP(D227,'[1]2028-29 Calculations '!$B$4:$AU$291,43,FALSE)</f>
        <v>5144888.0304155685</v>
      </c>
      <c r="AG227" s="266">
        <f>VLOOKUP(D227,'[1]2028-29 Calculations '!$B$4:$AU$291,46,FALSE)</f>
        <v>13947000</v>
      </c>
    </row>
    <row r="228" spans="4:33">
      <c r="D228" s="79" t="s">
        <v>397</v>
      </c>
      <c r="E228" s="80" t="s">
        <v>398</v>
      </c>
      <c r="F228" s="274" t="s">
        <v>60</v>
      </c>
      <c r="G228" s="275"/>
      <c r="H228" s="275"/>
      <c r="I228" s="276">
        <v>24283.964935373097</v>
      </c>
      <c r="J228" s="94">
        <v>0.75923338295008125</v>
      </c>
      <c r="K228" s="277">
        <v>18437.196849324468</v>
      </c>
      <c r="L228" s="278">
        <f>VLOOKUP(D228,'[1]2026-27 Calculations'!$B$5:$AU$292,29,FALSE)</f>
        <v>117632060.64816567</v>
      </c>
      <c r="M228" s="277">
        <f>VLOOKUP(D228,'[1]2026-27 Calculations'!$B$5:$AU$292,42,FALSE)</f>
        <v>34160285.164021894</v>
      </c>
      <c r="N228" s="277">
        <f>VLOOKUP(D228,'[1]2026-27 Calculations'!$B$5:$AU$292,43,FALSE)</f>
        <v>35146389.980166346</v>
      </c>
      <c r="O228" s="279">
        <f>VLOOKUP(D228,'[1]2026-27 Calculations'!$B$5:$AU$292,46,FALSE)</f>
        <v>186939000</v>
      </c>
      <c r="P228" s="280"/>
      <c r="Q228" s="281">
        <f t="shared" si="13"/>
        <v>0</v>
      </c>
      <c r="R228" s="282">
        <v>24283.964935373097</v>
      </c>
      <c r="S228" s="94">
        <v>0.75923338295008125</v>
      </c>
      <c r="T228" s="277">
        <v>18437.196849324468</v>
      </c>
      <c r="U228" s="278">
        <f>VLOOKUP(D228,'[1]2027-28 Calculations'!$B$4:$AU$291,29,FALSE)</f>
        <v>125252776.72853476</v>
      </c>
      <c r="V228" s="277">
        <f>VLOOKUP(D228,'[1]2027-28 Calculations'!$B$4:$AU$291,42,FALSE)</f>
        <v>32088221.783186115</v>
      </c>
      <c r="W228" s="277">
        <f>VLOOKUP(D228,'[1]2027-28 Calculations'!$B$4:$AU$291,43,FALSE)</f>
        <v>32397815.881033182</v>
      </c>
      <c r="X228" s="284">
        <f>VLOOKUP(D228,'[1]2027-28 Calculations'!$B$4:$AU$291,46,FALSE)</f>
        <v>189739000</v>
      </c>
      <c r="Y228" s="280"/>
      <c r="Z228" s="285">
        <f t="shared" si="14"/>
        <v>0</v>
      </c>
      <c r="AA228" s="282">
        <v>24283.964935373097</v>
      </c>
      <c r="AB228" s="94">
        <v>0.75923338295008125</v>
      </c>
      <c r="AC228" s="277">
        <v>18437.196849324468</v>
      </c>
      <c r="AD228" s="278">
        <f>VLOOKUP(D228,'[1]2028-29 Calculations '!$B$4:$AU$291,29,FALSE)</f>
        <v>127771362.72713013</v>
      </c>
      <c r="AE228" s="277">
        <f>VLOOKUP(D228,'[1]2028-29 Calculations '!$B$4:$AU$291,42,FALSE)</f>
        <v>36479654.1287864</v>
      </c>
      <c r="AF228" s="277">
        <f>VLOOKUP(D228,'[1]2028-29 Calculations '!$B$4:$AU$291,43,FALSE)</f>
        <v>37544832.150836065</v>
      </c>
      <c r="AG228" s="284">
        <f>VLOOKUP(D228,'[1]2028-29 Calculations '!$B$4:$AU$291,46,FALSE)</f>
        <v>201796000</v>
      </c>
    </row>
    <row r="229" spans="4:33">
      <c r="D229" s="79" t="s">
        <v>399</v>
      </c>
      <c r="E229" s="80" t="s">
        <v>400</v>
      </c>
      <c r="F229" s="274" t="s">
        <v>60</v>
      </c>
      <c r="G229" s="275"/>
      <c r="H229" s="275"/>
      <c r="I229" s="276">
        <v>39810.278193289567</v>
      </c>
      <c r="J229" s="94">
        <v>0.58910722985969755</v>
      </c>
      <c r="K229" s="277">
        <v>23452.522706392741</v>
      </c>
      <c r="L229" s="278">
        <f>VLOOKUP(D229,'[1]2026-27 Calculations'!$B$5:$AU$292,29,FALSE)</f>
        <v>182354190.99052519</v>
      </c>
      <c r="M229" s="277">
        <f>VLOOKUP(D229,'[1]2026-27 Calculations'!$B$5:$AU$292,42,FALSE)</f>
        <v>24705690.567357082</v>
      </c>
      <c r="N229" s="277">
        <f>VLOOKUP(D229,'[1]2026-27 Calculations'!$B$5:$AU$292,43,FALSE)</f>
        <v>41670801.056333952</v>
      </c>
      <c r="O229" s="279">
        <f>VLOOKUP(D229,'[1]2026-27 Calculations'!$B$5:$AU$292,46,FALSE)</f>
        <v>248731000</v>
      </c>
      <c r="P229" s="280"/>
      <c r="Q229" s="281">
        <f t="shared" si="13"/>
        <v>0</v>
      </c>
      <c r="R229" s="282">
        <v>39810.278193289567</v>
      </c>
      <c r="S229" s="94">
        <v>0.58910722985969755</v>
      </c>
      <c r="T229" s="277">
        <v>23452.522706392741</v>
      </c>
      <c r="U229" s="278">
        <f>VLOOKUP(D229,'[1]2027-28 Calculations'!$B$4:$AU$291,29,FALSE)</f>
        <v>192958772.15272415</v>
      </c>
      <c r="V229" s="277">
        <f>VLOOKUP(D229,'[1]2027-28 Calculations'!$B$4:$AU$291,42,FALSE)</f>
        <v>23207115.351222865</v>
      </c>
      <c r="W229" s="277">
        <f>VLOOKUP(D229,'[1]2027-28 Calculations'!$B$4:$AU$291,43,FALSE)</f>
        <v>38411994.546242751</v>
      </c>
      <c r="X229" s="284">
        <f>VLOOKUP(D229,'[1]2027-28 Calculations'!$B$4:$AU$291,46,FALSE)</f>
        <v>254578000</v>
      </c>
      <c r="Y229" s="280"/>
      <c r="Z229" s="285">
        <f t="shared" si="14"/>
        <v>0</v>
      </c>
      <c r="AA229" s="282">
        <v>39810.278193289567</v>
      </c>
      <c r="AB229" s="94">
        <v>0.58910722985969755</v>
      </c>
      <c r="AC229" s="277">
        <v>23452.522706392741</v>
      </c>
      <c r="AD229" s="278">
        <f>VLOOKUP(D229,'[1]2028-29 Calculations '!$B$4:$AU$291,29,FALSE)</f>
        <v>195668938.45808223</v>
      </c>
      <c r="AE229" s="277">
        <f>VLOOKUP(D229,'[1]2028-29 Calculations '!$B$4:$AU$291,42,FALSE)</f>
        <v>26383124.221082963</v>
      </c>
      <c r="AF229" s="277">
        <f>VLOOKUP(D229,'[1]2028-29 Calculations '!$B$4:$AU$291,43,FALSE)</f>
        <v>44514478.788115226</v>
      </c>
      <c r="AG229" s="284">
        <f>VLOOKUP(D229,'[1]2028-29 Calculations '!$B$4:$AU$291,46,FALSE)</f>
        <v>266567000</v>
      </c>
    </row>
    <row r="230" spans="4:33">
      <c r="D230" s="79" t="s">
        <v>401</v>
      </c>
      <c r="E230" s="80" t="s">
        <v>402</v>
      </c>
      <c r="F230" s="274" t="s">
        <v>60</v>
      </c>
      <c r="G230" s="275"/>
      <c r="H230" s="275"/>
      <c r="I230" s="276">
        <v>22206.094161547175</v>
      </c>
      <c r="J230" s="94">
        <v>0.41428655571822171</v>
      </c>
      <c r="K230" s="277">
        <v>9199.6862661418909</v>
      </c>
      <c r="L230" s="278">
        <f>VLOOKUP(D230,'[1]2026-27 Calculations'!$B$5:$AU$292,29,FALSE)</f>
        <v>71531807.79019843</v>
      </c>
      <c r="M230" s="277">
        <f>VLOOKUP(D230,'[1]2026-27 Calculations'!$B$5:$AU$292,42,FALSE)</f>
        <v>0</v>
      </c>
      <c r="N230" s="277">
        <f>VLOOKUP(D230,'[1]2026-27 Calculations'!$B$5:$AU$292,43,FALSE)</f>
        <v>0</v>
      </c>
      <c r="O230" s="279">
        <f>VLOOKUP(D230,'[1]2026-27 Calculations'!$B$5:$AU$292,46,FALSE)</f>
        <v>71532000</v>
      </c>
      <c r="P230" s="280"/>
      <c r="Q230" s="281">
        <f t="shared" si="13"/>
        <v>0</v>
      </c>
      <c r="R230" s="282">
        <v>22206.094161547175</v>
      </c>
      <c r="S230" s="94">
        <v>0.41428655571822171</v>
      </c>
      <c r="T230" s="277">
        <v>9199.6862661418909</v>
      </c>
      <c r="U230" s="278">
        <f>VLOOKUP(D230,'[1]2027-28 Calculations'!$B$4:$AU$291,29,FALSE)</f>
        <v>75691651.099910945</v>
      </c>
      <c r="V230" s="277">
        <f>VLOOKUP(D230,'[1]2027-28 Calculations'!$B$4:$AU$291,42,FALSE)</f>
        <v>0</v>
      </c>
      <c r="W230" s="277">
        <f>VLOOKUP(D230,'[1]2027-28 Calculations'!$B$4:$AU$291,43,FALSE)</f>
        <v>0</v>
      </c>
      <c r="X230" s="284">
        <f>VLOOKUP(D230,'[1]2027-28 Calculations'!$B$4:$AU$291,46,FALSE)</f>
        <v>75692000</v>
      </c>
      <c r="Y230" s="280"/>
      <c r="Z230" s="285">
        <f t="shared" si="14"/>
        <v>0</v>
      </c>
      <c r="AA230" s="282">
        <v>22206.094161547175</v>
      </c>
      <c r="AB230" s="94">
        <v>0.41428655571822171</v>
      </c>
      <c r="AC230" s="277">
        <v>9199.6862661418909</v>
      </c>
      <c r="AD230" s="278">
        <f>VLOOKUP(D230,'[1]2028-29 Calculations '!$B$4:$AU$291,29,FALSE)</f>
        <v>76754764.013199672</v>
      </c>
      <c r="AE230" s="277">
        <f>VLOOKUP(D230,'[1]2028-29 Calculations '!$B$4:$AU$291,42,FALSE)</f>
        <v>0</v>
      </c>
      <c r="AF230" s="277">
        <f>VLOOKUP(D230,'[1]2028-29 Calculations '!$B$4:$AU$291,43,FALSE)</f>
        <v>0</v>
      </c>
      <c r="AG230" s="284">
        <f>VLOOKUP(D230,'[1]2028-29 Calculations '!$B$4:$AU$291,46,FALSE)</f>
        <v>76755000</v>
      </c>
    </row>
    <row r="231" spans="4:33" s="10" customFormat="1">
      <c r="D231" s="104" t="s">
        <v>403</v>
      </c>
      <c r="E231" s="105" t="s">
        <v>404</v>
      </c>
      <c r="F231" s="286" t="s">
        <v>74</v>
      </c>
      <c r="G231" s="287"/>
      <c r="H231" s="287"/>
      <c r="I231" s="258">
        <v>86300.337290209834</v>
      </c>
      <c r="J231" s="107">
        <v>0</v>
      </c>
      <c r="K231" s="261">
        <v>0</v>
      </c>
      <c r="L231" s="260">
        <f>VLOOKUP(D231,'[1]2026-27 Calculations'!$B$5:$AU$292,29,FALSE)</f>
        <v>25725656.4589656</v>
      </c>
      <c r="M231" s="261">
        <f>VLOOKUP(D231,'[1]2026-27 Calculations'!$B$5:$AU$292,42,FALSE)</f>
        <v>14685530.210922515</v>
      </c>
      <c r="N231" s="261">
        <f>VLOOKUP(D231,'[1]2026-27 Calculations'!$B$5:$AU$292,43,FALSE)</f>
        <v>7047674.0267900163</v>
      </c>
      <c r="O231" s="262">
        <f>VLOOKUP(D231,'[1]2026-27 Calculations'!$B$5:$AU$292,46,FALSE)</f>
        <v>47459000</v>
      </c>
      <c r="P231" s="288"/>
      <c r="Q231" s="263">
        <f t="shared" si="13"/>
        <v>0</v>
      </c>
      <c r="R231" s="264">
        <v>86300.337290209834</v>
      </c>
      <c r="S231" s="292">
        <v>0</v>
      </c>
      <c r="T231" s="262">
        <v>0</v>
      </c>
      <c r="U231" s="260">
        <f>VLOOKUP(D231,'[1]2027-28 Calculations'!$B$4:$AU$291,29,FALSE)</f>
        <v>26441730.106500909</v>
      </c>
      <c r="V231" s="261">
        <f>VLOOKUP(D231,'[1]2027-28 Calculations'!$B$4:$AU$291,42,FALSE)</f>
        <v>13888941.57942925</v>
      </c>
      <c r="W231" s="261">
        <f>VLOOKUP(D231,'[1]2027-28 Calculations'!$B$4:$AU$291,43,FALSE)</f>
        <v>7280247.269674086</v>
      </c>
      <c r="X231" s="266">
        <f>VLOOKUP(D231,'[1]2027-28 Calculations'!$B$4:$AU$291,46,FALSE)</f>
        <v>47611000</v>
      </c>
      <c r="Y231" s="288"/>
      <c r="Z231" s="289">
        <f t="shared" si="14"/>
        <v>0</v>
      </c>
      <c r="AA231" s="264">
        <v>86300.337290209834</v>
      </c>
      <c r="AB231" s="107">
        <v>0</v>
      </c>
      <c r="AC231" s="261">
        <v>0</v>
      </c>
      <c r="AD231" s="260">
        <f>VLOOKUP(D231,'[1]2028-29 Calculations '!$B$4:$AU$291,29,FALSE)</f>
        <v>26053740.900918081</v>
      </c>
      <c r="AE231" s="261">
        <f>VLOOKUP(D231,'[1]2028-29 Calculations '!$B$4:$AU$291,42,FALSE)</f>
        <v>15680777.352000227</v>
      </c>
      <c r="AF231" s="261">
        <f>VLOOKUP(D231,'[1]2028-29 Calculations '!$B$4:$AU$291,43,FALSE)</f>
        <v>7513215.1823036578</v>
      </c>
      <c r="AG231" s="266">
        <f>VLOOKUP(D231,'[1]2028-29 Calculations '!$B$4:$AU$291,46,FALSE)</f>
        <v>49248000</v>
      </c>
    </row>
    <row r="232" spans="4:33">
      <c r="D232" s="290"/>
      <c r="E232" s="80"/>
      <c r="F232" s="274"/>
      <c r="G232" s="275"/>
      <c r="H232" s="275"/>
      <c r="I232" s="276"/>
      <c r="J232" s="93"/>
      <c r="K232" s="277"/>
      <c r="L232" s="278"/>
      <c r="M232" s="277"/>
      <c r="N232" s="277"/>
      <c r="O232" s="279"/>
      <c r="P232" s="280"/>
      <c r="Q232" s="281"/>
      <c r="R232" s="282"/>
      <c r="S232" s="93"/>
      <c r="T232" s="277"/>
      <c r="U232" s="278"/>
      <c r="V232" s="277"/>
      <c r="W232" s="277"/>
      <c r="X232" s="284"/>
      <c r="Y232" s="280"/>
      <c r="Z232" s="285"/>
      <c r="AA232" s="282"/>
      <c r="AB232" s="93"/>
      <c r="AC232" s="277"/>
      <c r="AD232" s="278"/>
      <c r="AE232" s="277"/>
      <c r="AF232" s="277"/>
      <c r="AG232" s="284"/>
    </row>
    <row r="233" spans="4:33">
      <c r="D233" s="291" t="s">
        <v>405</v>
      </c>
      <c r="E233" s="80"/>
      <c r="F233" s="274"/>
      <c r="G233" s="275"/>
      <c r="H233" s="275"/>
      <c r="I233" s="276"/>
      <c r="J233" s="93"/>
      <c r="K233" s="277"/>
      <c r="L233" s="278"/>
      <c r="M233" s="277"/>
      <c r="N233" s="277"/>
      <c r="O233" s="279"/>
      <c r="P233" s="280"/>
      <c r="Q233" s="281"/>
      <c r="R233" s="282"/>
      <c r="S233" s="93"/>
      <c r="T233" s="277"/>
      <c r="U233" s="278"/>
      <c r="V233" s="277"/>
      <c r="W233" s="277"/>
      <c r="X233" s="284"/>
      <c r="Y233" s="280"/>
      <c r="Z233" s="285"/>
      <c r="AA233" s="282"/>
      <c r="AB233" s="93"/>
      <c r="AC233" s="277"/>
      <c r="AD233" s="278"/>
      <c r="AE233" s="277"/>
      <c r="AF233" s="277"/>
      <c r="AG233" s="284"/>
    </row>
    <row r="234" spans="4:33">
      <c r="D234" s="290"/>
      <c r="E234" s="80"/>
      <c r="F234" s="274"/>
      <c r="G234" s="275"/>
      <c r="H234" s="275"/>
      <c r="I234" s="276"/>
      <c r="J234" s="93"/>
      <c r="K234" s="277"/>
      <c r="L234" s="278"/>
      <c r="M234" s="277"/>
      <c r="N234" s="277"/>
      <c r="O234" s="279"/>
      <c r="P234" s="280"/>
      <c r="Q234" s="281"/>
      <c r="R234" s="282"/>
      <c r="S234" s="93"/>
      <c r="T234" s="277"/>
      <c r="U234" s="278"/>
      <c r="V234" s="277"/>
      <c r="W234" s="277"/>
      <c r="X234" s="284"/>
      <c r="Y234" s="280"/>
      <c r="Z234" s="285"/>
      <c r="AA234" s="282"/>
      <c r="AB234" s="93"/>
      <c r="AC234" s="277"/>
      <c r="AD234" s="278"/>
      <c r="AE234" s="277"/>
      <c r="AF234" s="277"/>
      <c r="AG234" s="284"/>
    </row>
    <row r="235" spans="4:33">
      <c r="D235" s="79" t="s">
        <v>406</v>
      </c>
      <c r="E235" s="80" t="s">
        <v>407</v>
      </c>
      <c r="F235" s="274" t="s">
        <v>60</v>
      </c>
      <c r="G235" s="275"/>
      <c r="H235" s="275"/>
      <c r="I235" s="276">
        <v>58755.970047508737</v>
      </c>
      <c r="J235" s="94">
        <v>0.72930432865989303</v>
      </c>
      <c r="K235" s="277">
        <v>42850.983290259144</v>
      </c>
      <c r="L235" s="278">
        <f>VLOOKUP(D235,'[1]2026-27 Calculations'!$B$5:$AU$292,29,FALSE)</f>
        <v>333186177.40486169</v>
      </c>
      <c r="M235" s="277">
        <f>VLOOKUP(D235,'[1]2026-27 Calculations'!$B$5:$AU$292,42,FALSE)</f>
        <v>53617642.099154994</v>
      </c>
      <c r="N235" s="277">
        <f>VLOOKUP(D235,'[1]2026-27 Calculations'!$B$5:$AU$292,43,FALSE)</f>
        <v>85038017.574496537</v>
      </c>
      <c r="O235" s="279">
        <f>VLOOKUP(D235,'[1]2026-27 Calculations'!$B$5:$AU$292,46,FALSE)</f>
        <v>471842000</v>
      </c>
      <c r="P235" s="280"/>
      <c r="Q235" s="281">
        <f t="shared" ref="Q235:Q256" si="15">(R235-I235)/I235</f>
        <v>0</v>
      </c>
      <c r="R235" s="282">
        <v>58755.970047508737</v>
      </c>
      <c r="S235" s="94">
        <v>0.72930432865989303</v>
      </c>
      <c r="T235" s="277">
        <v>42850.983290259144</v>
      </c>
      <c r="U235" s="278">
        <f>VLOOKUP(D235,'[1]2027-28 Calculations'!$B$4:$AU$291,29,FALSE)</f>
        <v>352562205.12991822</v>
      </c>
      <c r="V235" s="277">
        <f>VLOOKUP(D235,'[1]2027-28 Calculations'!$B$4:$AU$291,42,FALSE)</f>
        <v>49650253.766188413</v>
      </c>
      <c r="W235" s="277">
        <f>VLOOKUP(D235,'[1]2027-28 Calculations'!$B$4:$AU$291,43,FALSE)</f>
        <v>78387738.764104024</v>
      </c>
      <c r="X235" s="284">
        <f>VLOOKUP(D235,'[1]2027-28 Calculations'!$B$4:$AU$291,46,FALSE)</f>
        <v>480600000</v>
      </c>
      <c r="Y235" s="280"/>
      <c r="Z235" s="285">
        <f t="shared" ref="Z235:Z256" si="16">(AA235-R235)/R235</f>
        <v>0</v>
      </c>
      <c r="AA235" s="282">
        <v>58755.970047508737</v>
      </c>
      <c r="AB235" s="94">
        <v>0.72930432865989303</v>
      </c>
      <c r="AC235" s="277">
        <v>42850.983290259144</v>
      </c>
      <c r="AD235" s="278">
        <f>VLOOKUP(D235,'[1]2028-29 Calculations '!$B$4:$AU$291,29,FALSE)</f>
        <v>357514051.56957942</v>
      </c>
      <c r="AE235" s="277">
        <f>VLOOKUP(D235,'[1]2028-29 Calculations '!$B$4:$AU$291,42,FALSE)</f>
        <v>57272154.332361378</v>
      </c>
      <c r="AF235" s="277">
        <f>VLOOKUP(D235,'[1]2028-29 Calculations '!$B$4:$AU$291,43,FALSE)</f>
        <v>90841138.964087963</v>
      </c>
      <c r="AG235" s="284">
        <f>VLOOKUP(D235,'[1]2028-29 Calculations '!$B$4:$AU$291,46,FALSE)</f>
        <v>505627000</v>
      </c>
    </row>
    <row r="236" spans="4:33">
      <c r="D236" s="79" t="s">
        <v>408</v>
      </c>
      <c r="E236" s="80" t="s">
        <v>409</v>
      </c>
      <c r="F236" s="274" t="s">
        <v>60</v>
      </c>
      <c r="G236" s="275"/>
      <c r="H236" s="275"/>
      <c r="I236" s="276">
        <v>240088.81920842346</v>
      </c>
      <c r="J236" s="94">
        <v>0.58588176912542123</v>
      </c>
      <c r="K236" s="277">
        <v>140663.66214506456</v>
      </c>
      <c r="L236" s="278">
        <f>VLOOKUP(D236,'[1]2026-27 Calculations'!$B$5:$AU$292,29,FALSE)</f>
        <v>1093724911.1045914</v>
      </c>
      <c r="M236" s="277">
        <f>VLOOKUP(D236,'[1]2026-27 Calculations'!$B$5:$AU$292,42,FALSE)</f>
        <v>25660905.504881885</v>
      </c>
      <c r="N236" s="277">
        <f>VLOOKUP(D236,'[1]2026-27 Calculations'!$B$5:$AU$292,43,FALSE)</f>
        <v>112874417.49608427</v>
      </c>
      <c r="O236" s="279">
        <f>VLOOKUP(D236,'[1]2026-27 Calculations'!$B$5:$AU$292,46,FALSE)</f>
        <v>1232260000</v>
      </c>
      <c r="P236" s="280"/>
      <c r="Q236" s="281">
        <f t="shared" si="15"/>
        <v>0</v>
      </c>
      <c r="R236" s="282">
        <v>240088.81920842346</v>
      </c>
      <c r="S236" s="94">
        <v>0.58588176912542123</v>
      </c>
      <c r="T236" s="277">
        <v>140663.66214506456</v>
      </c>
      <c r="U236" s="278">
        <f>VLOOKUP(D236,'[1]2027-28 Calculations'!$B$4:$AU$291,29,FALSE)</f>
        <v>1157329122.9185665</v>
      </c>
      <c r="V236" s="277">
        <f>VLOOKUP(D236,'[1]2027-28 Calculations'!$B$4:$AU$291,42,FALSE)</f>
        <v>23569115.573895603</v>
      </c>
      <c r="W236" s="277">
        <f>VLOOKUP(D236,'[1]2027-28 Calculations'!$B$4:$AU$291,43,FALSE)</f>
        <v>104047232.09924677</v>
      </c>
      <c r="X236" s="284">
        <f>VLOOKUP(D236,'[1]2027-28 Calculations'!$B$4:$AU$291,46,FALSE)</f>
        <v>1284945000</v>
      </c>
      <c r="Y236" s="280"/>
      <c r="Z236" s="285">
        <f t="shared" si="16"/>
        <v>0</v>
      </c>
      <c r="AA236" s="282">
        <v>240088.81920842346</v>
      </c>
      <c r="AB236" s="94">
        <v>0.58588176912542123</v>
      </c>
      <c r="AC236" s="277">
        <v>140663.66214506456</v>
      </c>
      <c r="AD236" s="278">
        <f>VLOOKUP(D236,'[1]2028-29 Calculations '!$B$4:$AU$291,29,FALSE)</f>
        <v>1173584172.4203382</v>
      </c>
      <c r="AE236" s="277">
        <f>VLOOKUP(D236,'[1]2028-29 Calculations '!$B$4:$AU$291,42,FALSE)</f>
        <v>27413714.845156852</v>
      </c>
      <c r="AF236" s="277">
        <f>VLOOKUP(D236,'[1]2028-29 Calculations '!$B$4:$AU$291,43,FALSE)</f>
        <v>120577136.41160195</v>
      </c>
      <c r="AG236" s="284">
        <f>VLOOKUP(D236,'[1]2028-29 Calculations '!$B$4:$AU$291,46,FALSE)</f>
        <v>1321575000</v>
      </c>
    </row>
    <row r="237" spans="4:33">
      <c r="D237" s="79" t="s">
        <v>410</v>
      </c>
      <c r="E237" s="80" t="s">
        <v>411</v>
      </c>
      <c r="F237" s="274" t="s">
        <v>60</v>
      </c>
      <c r="G237" s="275"/>
      <c r="H237" s="275"/>
      <c r="I237" s="276">
        <v>339412.2410051091</v>
      </c>
      <c r="J237" s="94">
        <v>0.49824304647916101</v>
      </c>
      <c r="K237" s="277">
        <v>169109.78897070477</v>
      </c>
      <c r="L237" s="278">
        <f>VLOOKUP(D237,'[1]2026-27 Calculations'!$B$5:$AU$292,29,FALSE)</f>
        <v>1314906679.439029</v>
      </c>
      <c r="M237" s="277">
        <f>VLOOKUP(D237,'[1]2026-27 Calculations'!$B$5:$AU$292,42,FALSE)</f>
        <v>0</v>
      </c>
      <c r="N237" s="277">
        <f>VLOOKUP(D237,'[1]2026-27 Calculations'!$B$5:$AU$292,43,FALSE)</f>
        <v>0</v>
      </c>
      <c r="O237" s="279">
        <f>VLOOKUP(D237,'[1]2026-27 Calculations'!$B$5:$AU$292,46,FALSE)</f>
        <v>1314907000</v>
      </c>
      <c r="P237" s="280"/>
      <c r="Q237" s="281">
        <f t="shared" si="15"/>
        <v>0</v>
      </c>
      <c r="R237" s="282">
        <v>339412.2410051091</v>
      </c>
      <c r="S237" s="94">
        <v>0.49824304647916101</v>
      </c>
      <c r="T237" s="277">
        <v>169109.78897070477</v>
      </c>
      <c r="U237" s="278">
        <f>VLOOKUP(D237,'[1]2027-28 Calculations'!$B$4:$AU$291,29,FALSE)</f>
        <v>1391373441.88132</v>
      </c>
      <c r="V237" s="277">
        <f>VLOOKUP(D237,'[1]2027-28 Calculations'!$B$4:$AU$291,42,FALSE)</f>
        <v>0</v>
      </c>
      <c r="W237" s="277">
        <f>VLOOKUP(D237,'[1]2027-28 Calculations'!$B$4:$AU$291,43,FALSE)</f>
        <v>0</v>
      </c>
      <c r="X237" s="284">
        <f>VLOOKUP(D237,'[1]2027-28 Calculations'!$B$4:$AU$291,46,FALSE)</f>
        <v>1391373000</v>
      </c>
      <c r="Y237" s="280"/>
      <c r="Z237" s="285">
        <f t="shared" si="16"/>
        <v>0</v>
      </c>
      <c r="AA237" s="282">
        <v>339412.2410051091</v>
      </c>
      <c r="AB237" s="94">
        <v>0.49824304647916101</v>
      </c>
      <c r="AC237" s="277">
        <v>169109.78897070477</v>
      </c>
      <c r="AD237" s="278">
        <f>VLOOKUP(D237,'[1]2028-29 Calculations '!$B$4:$AU$291,29,FALSE)</f>
        <v>1410915717.0434585</v>
      </c>
      <c r="AE237" s="277">
        <f>VLOOKUP(D237,'[1]2028-29 Calculations '!$B$4:$AU$291,42,FALSE)</f>
        <v>0</v>
      </c>
      <c r="AF237" s="277">
        <f>VLOOKUP(D237,'[1]2028-29 Calculations '!$B$4:$AU$291,43,FALSE)</f>
        <v>0</v>
      </c>
      <c r="AG237" s="284">
        <f>VLOOKUP(D237,'[1]2028-29 Calculations '!$B$4:$AU$291,46,FALSE)</f>
        <v>1410916000</v>
      </c>
    </row>
    <row r="238" spans="4:33">
      <c r="D238" s="79" t="s">
        <v>412</v>
      </c>
      <c r="E238" s="80" t="s">
        <v>413</v>
      </c>
      <c r="F238" s="274" t="s">
        <v>60</v>
      </c>
      <c r="G238" s="275"/>
      <c r="H238" s="275"/>
      <c r="I238" s="276">
        <v>22518.847388264207</v>
      </c>
      <c r="J238" s="94">
        <v>0.68829638660251358</v>
      </c>
      <c r="K238" s="277">
        <v>15499.641287795703</v>
      </c>
      <c r="L238" s="278">
        <f>VLOOKUP(D238,'[1]2026-27 Calculations'!$B$5:$AU$292,29,FALSE)</f>
        <v>120516866.48229505</v>
      </c>
      <c r="M238" s="277">
        <f>VLOOKUP(D238,'[1]2026-27 Calculations'!$B$5:$AU$292,42,FALSE)</f>
        <v>9902977.7858970575</v>
      </c>
      <c r="N238" s="277">
        <f>VLOOKUP(D238,'[1]2026-27 Calculations'!$B$5:$AU$292,43,FALSE)</f>
        <v>15648934.192159187</v>
      </c>
      <c r="O238" s="279">
        <f>VLOOKUP(D238,'[1]2026-27 Calculations'!$B$5:$AU$292,46,FALSE)</f>
        <v>146069000</v>
      </c>
      <c r="P238" s="280"/>
      <c r="Q238" s="281">
        <f t="shared" si="15"/>
        <v>0</v>
      </c>
      <c r="R238" s="282">
        <v>22518.847388264207</v>
      </c>
      <c r="S238" s="94">
        <v>0.68829638660251358</v>
      </c>
      <c r="T238" s="277">
        <v>15499.641287795703</v>
      </c>
      <c r="U238" s="278">
        <f>VLOOKUP(D238,'[1]2027-28 Calculations'!$B$4:$AU$291,29,FALSE)</f>
        <v>127525374.95190185</v>
      </c>
      <c r="V238" s="277">
        <f>VLOOKUP(D238,'[1]2027-28 Calculations'!$B$4:$AU$291,42,FALSE)</f>
        <v>9541147.5941674318</v>
      </c>
      <c r="W238" s="277">
        <f>VLOOKUP(D238,'[1]2027-28 Calculations'!$B$4:$AU$291,43,FALSE)</f>
        <v>14425131.257522639</v>
      </c>
      <c r="X238" s="284">
        <f>VLOOKUP(D238,'[1]2027-28 Calculations'!$B$4:$AU$291,46,FALSE)</f>
        <v>151492000</v>
      </c>
      <c r="Y238" s="280"/>
      <c r="Z238" s="285">
        <f t="shared" si="16"/>
        <v>0</v>
      </c>
      <c r="AA238" s="282">
        <v>22518.847388264207</v>
      </c>
      <c r="AB238" s="94">
        <v>0.68829638660251358</v>
      </c>
      <c r="AC238" s="277">
        <v>15499.641287795703</v>
      </c>
      <c r="AD238" s="278">
        <f>VLOOKUP(D238,'[1]2028-29 Calculations '!$B$4:$AU$291,29,FALSE)</f>
        <v>129316508.72839199</v>
      </c>
      <c r="AE238" s="277">
        <f>VLOOKUP(D238,'[1]2028-29 Calculations '!$B$4:$AU$291,42,FALSE)</f>
        <v>10570662.56351554</v>
      </c>
      <c r="AF238" s="277">
        <f>VLOOKUP(D238,'[1]2028-29 Calculations '!$B$4:$AU$291,43,FALSE)</f>
        <v>16716840.8452661</v>
      </c>
      <c r="AG238" s="284">
        <f>VLOOKUP(D238,'[1]2028-29 Calculations '!$B$4:$AU$291,46,FALSE)</f>
        <v>156604000</v>
      </c>
    </row>
    <row r="239" spans="4:33">
      <c r="D239" s="79" t="s">
        <v>414</v>
      </c>
      <c r="E239" s="80" t="s">
        <v>415</v>
      </c>
      <c r="F239" s="274" t="s">
        <v>60</v>
      </c>
      <c r="G239" s="275"/>
      <c r="H239" s="275"/>
      <c r="I239" s="276">
        <v>86135.860956713572</v>
      </c>
      <c r="J239" s="94">
        <v>0.66287692270431786</v>
      </c>
      <c r="K239" s="277">
        <v>57097.474445473294</v>
      </c>
      <c r="L239" s="278">
        <f>VLOOKUP(D239,'[1]2026-27 Calculations'!$B$5:$AU$292,29,FALSE)</f>
        <v>443959223.08470261</v>
      </c>
      <c r="M239" s="277">
        <f>VLOOKUP(D239,'[1]2026-27 Calculations'!$B$5:$AU$292,42,FALSE)</f>
        <v>57509832.965159081</v>
      </c>
      <c r="N239" s="277">
        <f>VLOOKUP(D239,'[1]2026-27 Calculations'!$B$5:$AU$292,43,FALSE)</f>
        <v>105434717.92265752</v>
      </c>
      <c r="O239" s="279">
        <f>VLOOKUP(D239,'[1]2026-27 Calculations'!$B$5:$AU$292,46,FALSE)</f>
        <v>606904000</v>
      </c>
      <c r="P239" s="280"/>
      <c r="Q239" s="281">
        <f t="shared" si="15"/>
        <v>0</v>
      </c>
      <c r="R239" s="282">
        <v>86135.860956713572</v>
      </c>
      <c r="S239" s="94">
        <v>0.66287692270431786</v>
      </c>
      <c r="T239" s="277">
        <v>57097.474445473294</v>
      </c>
      <c r="U239" s="278">
        <f>VLOOKUP(D239,'[1]2027-28 Calculations'!$B$4:$AU$291,29,FALSE)</f>
        <v>469777119.50010842</v>
      </c>
      <c r="V239" s="277">
        <f>VLOOKUP(D239,'[1]2027-28 Calculations'!$B$4:$AU$291,42,FALSE)</f>
        <v>52969646.073163621</v>
      </c>
      <c r="W239" s="277">
        <f>VLOOKUP(D239,'[1]2027-28 Calculations'!$B$4:$AU$291,43,FALSE)</f>
        <v>97189343.78906475</v>
      </c>
      <c r="X239" s="284">
        <f>VLOOKUP(D239,'[1]2027-28 Calculations'!$B$4:$AU$291,46,FALSE)</f>
        <v>619936000</v>
      </c>
      <c r="Y239" s="280"/>
      <c r="Z239" s="285">
        <f t="shared" si="16"/>
        <v>0</v>
      </c>
      <c r="AA239" s="282">
        <v>86135.860956713572</v>
      </c>
      <c r="AB239" s="94">
        <v>0.66287692270431786</v>
      </c>
      <c r="AC239" s="277">
        <v>57097.474445473294</v>
      </c>
      <c r="AD239" s="278">
        <f>VLOOKUP(D239,'[1]2028-29 Calculations '!$B$4:$AU$291,29,FALSE)</f>
        <v>476375286.07265317</v>
      </c>
      <c r="AE239" s="277">
        <f>VLOOKUP(D239,'[1]2028-29 Calculations '!$B$4:$AU$291,42,FALSE)</f>
        <v>61435229.307813548</v>
      </c>
      <c r="AF239" s="277">
        <f>VLOOKUP(D239,'[1]2028-29 Calculations '!$B$4:$AU$291,43,FALSE)</f>
        <v>112629740.6223166</v>
      </c>
      <c r="AG239" s="284">
        <f>VLOOKUP(D239,'[1]2028-29 Calculations '!$B$4:$AU$291,46,FALSE)</f>
        <v>650440000</v>
      </c>
    </row>
    <row r="240" spans="4:33" s="10" customFormat="1">
      <c r="D240" s="104" t="s">
        <v>416</v>
      </c>
      <c r="E240" s="105" t="s">
        <v>417</v>
      </c>
      <c r="F240" s="286" t="s">
        <v>74</v>
      </c>
      <c r="G240" s="287"/>
      <c r="H240" s="287"/>
      <c r="I240" s="258">
        <v>746911.73860601918</v>
      </c>
      <c r="J240" s="107">
        <v>0</v>
      </c>
      <c r="K240" s="261">
        <v>0</v>
      </c>
      <c r="L240" s="260">
        <f>VLOOKUP(D240,'[1]2026-27 Calculations'!$B$5:$AU$292,29,FALSE)</f>
        <v>0</v>
      </c>
      <c r="M240" s="261">
        <f>VLOOKUP(D240,'[1]2026-27 Calculations'!$B$5:$AU$292,42,FALSE)</f>
        <v>40784398.446743354</v>
      </c>
      <c r="N240" s="261">
        <f>VLOOKUP(D240,'[1]2026-27 Calculations'!$B$5:$AU$292,43,FALSE)</f>
        <v>71564006.999806836</v>
      </c>
      <c r="O240" s="262">
        <f>VLOOKUP(D240,'[1]2026-27 Calculations'!$B$5:$AU$292,46,FALSE)</f>
        <v>112348000</v>
      </c>
      <c r="P240" s="288"/>
      <c r="Q240" s="263">
        <f t="shared" si="15"/>
        <v>0</v>
      </c>
      <c r="R240" s="264">
        <v>746911.73860601918</v>
      </c>
      <c r="S240" s="292">
        <v>0</v>
      </c>
      <c r="T240" s="262">
        <v>0</v>
      </c>
      <c r="U240" s="260">
        <f>VLOOKUP(D240,'[1]2027-28 Calculations'!$B$4:$AU$291,29,FALSE)</f>
        <v>0</v>
      </c>
      <c r="V240" s="261">
        <f>VLOOKUP(D240,'[1]2027-28 Calculations'!$B$4:$AU$291,42,FALSE)</f>
        <v>37555369.377068579</v>
      </c>
      <c r="W240" s="261">
        <f>VLOOKUP(D240,'[1]2027-28 Calculations'!$B$4:$AU$291,43,FALSE)</f>
        <v>73925619.230800465</v>
      </c>
      <c r="X240" s="266">
        <f>VLOOKUP(D240,'[1]2027-28 Calculations'!$B$4:$AU$291,46,FALSE)</f>
        <v>111481000</v>
      </c>
      <c r="Y240" s="288"/>
      <c r="Z240" s="289">
        <f t="shared" si="16"/>
        <v>0</v>
      </c>
      <c r="AA240" s="264">
        <v>746911.73860601918</v>
      </c>
      <c r="AB240" s="107">
        <v>0</v>
      </c>
      <c r="AC240" s="261">
        <v>0</v>
      </c>
      <c r="AD240" s="260">
        <f>VLOOKUP(D240,'[1]2028-29 Calculations '!$B$4:$AU$291,29,FALSE)</f>
        <v>0</v>
      </c>
      <c r="AE240" s="261">
        <f>VLOOKUP(D240,'[1]2028-29 Calculations '!$B$4:$AU$291,42,FALSE)</f>
        <v>43568363.87087734</v>
      </c>
      <c r="AF240" s="261">
        <f>VLOOKUP(D240,'[1]2028-29 Calculations '!$B$4:$AU$291,43,FALSE)</f>
        <v>76291239.04618609</v>
      </c>
      <c r="AG240" s="266">
        <f>VLOOKUP(D240,'[1]2028-29 Calculations '!$B$4:$AU$291,46,FALSE)</f>
        <v>119860000</v>
      </c>
    </row>
    <row r="241" spans="4:33">
      <c r="D241" s="79" t="s">
        <v>418</v>
      </c>
      <c r="E241" s="80" t="s">
        <v>419</v>
      </c>
      <c r="F241" s="274" t="s">
        <v>60</v>
      </c>
      <c r="G241" s="275"/>
      <c r="H241" s="275"/>
      <c r="I241" s="276">
        <v>30749.422198538745</v>
      </c>
      <c r="J241" s="94">
        <v>0.79627571953420828</v>
      </c>
      <c r="K241" s="277">
        <v>24485.018286402596</v>
      </c>
      <c r="L241" s="278">
        <f>VLOOKUP(D241,'[1]2026-27 Calculations'!$B$5:$AU$292,29,FALSE)</f>
        <v>81477035.911386177</v>
      </c>
      <c r="M241" s="277">
        <f>VLOOKUP(D241,'[1]2026-27 Calculations'!$B$5:$AU$292,42,FALSE)</f>
        <v>32468341.082705978</v>
      </c>
      <c r="N241" s="277">
        <f>VLOOKUP(D241,'[1]2026-27 Calculations'!$B$5:$AU$292,43,FALSE)</f>
        <v>44503901.530527495</v>
      </c>
      <c r="O241" s="279">
        <f>VLOOKUP(D241,'[1]2026-27 Calculations'!$B$5:$AU$292,46,FALSE)</f>
        <v>158449000</v>
      </c>
      <c r="P241" s="280"/>
      <c r="Q241" s="281">
        <f t="shared" si="15"/>
        <v>0</v>
      </c>
      <c r="R241" s="282">
        <v>30749.422198538745</v>
      </c>
      <c r="S241" s="94">
        <v>0.79627571953420828</v>
      </c>
      <c r="T241" s="277">
        <v>24485.018286402596</v>
      </c>
      <c r="U241" s="278">
        <f>VLOOKUP(D241,'[1]2027-28 Calculations'!$B$4:$AU$291,29,FALSE)</f>
        <v>85632278.998391569</v>
      </c>
      <c r="V241" s="277">
        <f>VLOOKUP(D241,'[1]2027-28 Calculations'!$B$4:$AU$291,42,FALSE)</f>
        <v>30561088.567272872</v>
      </c>
      <c r="W241" s="277">
        <f>VLOOKUP(D241,'[1]2027-28 Calculations'!$B$4:$AU$291,43,FALSE)</f>
        <v>41023536.374213889</v>
      </c>
      <c r="X241" s="284">
        <f>VLOOKUP(D241,'[1]2027-28 Calculations'!$B$4:$AU$291,46,FALSE)</f>
        <v>157217000</v>
      </c>
      <c r="Y241" s="280"/>
      <c r="Z241" s="285">
        <f t="shared" si="16"/>
        <v>0</v>
      </c>
      <c r="AA241" s="282">
        <v>30749.422198538745</v>
      </c>
      <c r="AB241" s="94">
        <v>0.79627571953420828</v>
      </c>
      <c r="AC241" s="277">
        <v>24485.018286402596</v>
      </c>
      <c r="AD241" s="278">
        <f>VLOOKUP(D241,'[1]2028-29 Calculations '!$B$4:$AU$291,29,FALSE)</f>
        <v>86359903.311278179</v>
      </c>
      <c r="AE241" s="277">
        <f>VLOOKUP(D241,'[1]2028-29 Calculations '!$B$4:$AU$291,42,FALSE)</f>
        <v>34671610.632823363</v>
      </c>
      <c r="AF241" s="277">
        <f>VLOOKUP(D241,'[1]2028-29 Calculations '!$B$4:$AU$291,43,FALSE)</f>
        <v>47540914.272103079</v>
      </c>
      <c r="AG241" s="284">
        <f>VLOOKUP(D241,'[1]2028-29 Calculations '!$B$4:$AU$291,46,FALSE)</f>
        <v>168572000</v>
      </c>
    </row>
    <row r="242" spans="4:33">
      <c r="D242" s="79" t="s">
        <v>420</v>
      </c>
      <c r="E242" s="80" t="s">
        <v>421</v>
      </c>
      <c r="F242" s="274" t="s">
        <v>60</v>
      </c>
      <c r="G242" s="275"/>
      <c r="H242" s="275"/>
      <c r="I242" s="276">
        <v>38620.083207088035</v>
      </c>
      <c r="J242" s="94">
        <v>0.70639485208386099</v>
      </c>
      <c r="K242" s="277">
        <v>27281.027964537356</v>
      </c>
      <c r="L242" s="278">
        <f>VLOOKUP(D242,'[1]2026-27 Calculations'!$B$5:$AU$292,29,FALSE)</f>
        <v>90781116.402127773</v>
      </c>
      <c r="M242" s="277">
        <f>VLOOKUP(D242,'[1]2026-27 Calculations'!$B$5:$AU$292,42,FALSE)</f>
        <v>23357623.445904568</v>
      </c>
      <c r="N242" s="277">
        <f>VLOOKUP(D242,'[1]2026-27 Calculations'!$B$5:$AU$292,43,FALSE)</f>
        <v>39189716.432169244</v>
      </c>
      <c r="O242" s="279">
        <f>VLOOKUP(D242,'[1]2026-27 Calculations'!$B$5:$AU$292,46,FALSE)</f>
        <v>153328000</v>
      </c>
      <c r="P242" s="280"/>
      <c r="Q242" s="281">
        <f t="shared" si="15"/>
        <v>0</v>
      </c>
      <c r="R242" s="282">
        <v>38620.083207088035</v>
      </c>
      <c r="S242" s="94">
        <v>0.70639485208386099</v>
      </c>
      <c r="T242" s="277">
        <v>27281.027964537356</v>
      </c>
      <c r="U242" s="278">
        <f>VLOOKUP(D242,'[1]2027-28 Calculations'!$B$4:$AU$291,29,FALSE)</f>
        <v>95410857.802770168</v>
      </c>
      <c r="V242" s="277">
        <f>VLOOKUP(D242,'[1]2027-28 Calculations'!$B$4:$AU$291,42,FALSE)</f>
        <v>21962617.012286019</v>
      </c>
      <c r="W242" s="277">
        <f>VLOOKUP(D242,'[1]2027-28 Calculations'!$B$4:$AU$291,43,FALSE)</f>
        <v>36124939.662816279</v>
      </c>
      <c r="X242" s="284">
        <f>VLOOKUP(D242,'[1]2027-28 Calculations'!$B$4:$AU$291,46,FALSE)</f>
        <v>153498000</v>
      </c>
      <c r="Y242" s="280"/>
      <c r="Z242" s="285">
        <f t="shared" si="16"/>
        <v>0</v>
      </c>
      <c r="AA242" s="282">
        <v>38620.083207088035</v>
      </c>
      <c r="AB242" s="94">
        <v>0.70639485208386099</v>
      </c>
      <c r="AC242" s="277">
        <v>27281.027964537356</v>
      </c>
      <c r="AD242" s="278">
        <f>VLOOKUP(D242,'[1]2028-29 Calculations '!$B$4:$AU$291,29,FALSE)</f>
        <v>96221571.480634183</v>
      </c>
      <c r="AE242" s="277">
        <f>VLOOKUP(D242,'[1]2028-29 Calculations '!$B$4:$AU$291,42,FALSE)</f>
        <v>24943099.439682003</v>
      </c>
      <c r="AF242" s="277">
        <f>VLOOKUP(D242,'[1]2028-29 Calculations '!$B$4:$AU$291,43,FALSE)</f>
        <v>41864081.241771169</v>
      </c>
      <c r="AG242" s="284">
        <f>VLOOKUP(D242,'[1]2028-29 Calculations '!$B$4:$AU$291,46,FALSE)</f>
        <v>163029000</v>
      </c>
    </row>
    <row r="243" spans="4:33">
      <c r="D243" s="79" t="s">
        <v>422</v>
      </c>
      <c r="E243" s="80" t="s">
        <v>423</v>
      </c>
      <c r="F243" s="274" t="s">
        <v>60</v>
      </c>
      <c r="G243" s="275"/>
      <c r="H243" s="275"/>
      <c r="I243" s="276">
        <v>118030.86862607628</v>
      </c>
      <c r="J243" s="94">
        <v>0.63178174291685629</v>
      </c>
      <c r="K243" s="277">
        <v>74569.747898572969</v>
      </c>
      <c r="L243" s="278">
        <f>VLOOKUP(D243,'[1]2026-27 Calculations'!$B$5:$AU$292,29,FALSE)</f>
        <v>248140391.66183138</v>
      </c>
      <c r="M243" s="277">
        <f>VLOOKUP(D243,'[1]2026-27 Calculations'!$B$5:$AU$292,42,FALSE)</f>
        <v>38673939.106505513</v>
      </c>
      <c r="N243" s="277">
        <f>VLOOKUP(D243,'[1]2026-27 Calculations'!$B$5:$AU$292,43,FALSE)</f>
        <v>95962567.427191958</v>
      </c>
      <c r="O243" s="279">
        <f>VLOOKUP(D243,'[1]2026-27 Calculations'!$B$5:$AU$292,46,FALSE)</f>
        <v>382777000</v>
      </c>
      <c r="P243" s="280"/>
      <c r="Q243" s="281">
        <f t="shared" si="15"/>
        <v>0</v>
      </c>
      <c r="R243" s="282">
        <v>118030.86862607628</v>
      </c>
      <c r="S243" s="94">
        <v>0.63178174291685629</v>
      </c>
      <c r="T243" s="277">
        <v>74569.747898572969</v>
      </c>
      <c r="U243" s="278">
        <f>VLOOKUP(D243,'[1]2027-28 Calculations'!$B$4:$AU$291,29,FALSE)</f>
        <v>260795290.49959761</v>
      </c>
      <c r="V243" s="277">
        <f>VLOOKUP(D243,'[1]2027-28 Calculations'!$B$4:$AU$291,42,FALSE)</f>
        <v>35612001.739038713</v>
      </c>
      <c r="W243" s="277">
        <f>VLOOKUP(D243,'[1]2027-28 Calculations'!$B$4:$AU$291,43,FALSE)</f>
        <v>88457949.5285815</v>
      </c>
      <c r="X243" s="284">
        <f>VLOOKUP(D243,'[1]2027-28 Calculations'!$B$4:$AU$291,46,FALSE)</f>
        <v>384865000</v>
      </c>
      <c r="Y243" s="280"/>
      <c r="Z243" s="285">
        <f t="shared" si="16"/>
        <v>0</v>
      </c>
      <c r="AA243" s="282">
        <v>118030.86862607628</v>
      </c>
      <c r="AB243" s="94">
        <v>0.63178174291685629</v>
      </c>
      <c r="AC243" s="277">
        <v>74569.747898572969</v>
      </c>
      <c r="AD243" s="278">
        <f>VLOOKUP(D243,'[1]2028-29 Calculations '!$B$4:$AU$291,29,FALSE)</f>
        <v>263011288.90899879</v>
      </c>
      <c r="AE243" s="277">
        <f>VLOOKUP(D243,'[1]2028-29 Calculations '!$B$4:$AU$291,42,FALSE)</f>
        <v>41313843.417664275</v>
      </c>
      <c r="AF243" s="277">
        <f>VLOOKUP(D243,'[1]2028-29 Calculations '!$B$4:$AU$291,43,FALSE)</f>
        <v>102511196.42302899</v>
      </c>
      <c r="AG243" s="284">
        <f>VLOOKUP(D243,'[1]2028-29 Calculations '!$B$4:$AU$291,46,FALSE)</f>
        <v>406836000</v>
      </c>
    </row>
    <row r="244" spans="4:33">
      <c r="D244" s="79" t="s">
        <v>424</v>
      </c>
      <c r="E244" s="80" t="s">
        <v>425</v>
      </c>
      <c r="F244" s="274" t="s">
        <v>60</v>
      </c>
      <c r="G244" s="275"/>
      <c r="H244" s="275"/>
      <c r="I244" s="276">
        <v>60889.874826231615</v>
      </c>
      <c r="J244" s="94">
        <v>0.64793446826831169</v>
      </c>
      <c r="K244" s="277">
        <v>39452.648668458438</v>
      </c>
      <c r="L244" s="278">
        <f>VLOOKUP(D244,'[1]2026-27 Calculations'!$B$5:$AU$292,29,FALSE)</f>
        <v>131283743.99231748</v>
      </c>
      <c r="M244" s="277">
        <f>VLOOKUP(D244,'[1]2026-27 Calculations'!$B$5:$AU$292,42,FALSE)</f>
        <v>19088464.239559971</v>
      </c>
      <c r="N244" s="277">
        <f>VLOOKUP(D244,'[1]2026-27 Calculations'!$B$5:$AU$292,43,FALSE)</f>
        <v>39469688.081547044</v>
      </c>
      <c r="O244" s="279">
        <f>VLOOKUP(D244,'[1]2026-27 Calculations'!$B$5:$AU$292,46,FALSE)</f>
        <v>189842000</v>
      </c>
      <c r="P244" s="280"/>
      <c r="Q244" s="281">
        <f t="shared" si="15"/>
        <v>0</v>
      </c>
      <c r="R244" s="282">
        <v>60889.874826231615</v>
      </c>
      <c r="S244" s="94">
        <v>0.64793446826831169</v>
      </c>
      <c r="T244" s="277">
        <v>39452.648668458438</v>
      </c>
      <c r="U244" s="278">
        <f>VLOOKUP(D244,'[1]2027-28 Calculations'!$B$4:$AU$291,29,FALSE)</f>
        <v>137979076.77606729</v>
      </c>
      <c r="V244" s="277">
        <f>VLOOKUP(D244,'[1]2027-28 Calculations'!$B$4:$AU$291,42,FALSE)</f>
        <v>17791363.533924021</v>
      </c>
      <c r="W244" s="277">
        <f>VLOOKUP(D244,'[1]2027-28 Calculations'!$B$4:$AU$291,43,FALSE)</f>
        <v>36383016.522305109</v>
      </c>
      <c r="X244" s="284">
        <f>VLOOKUP(D244,'[1]2027-28 Calculations'!$B$4:$AU$291,46,FALSE)</f>
        <v>192153000</v>
      </c>
      <c r="Y244" s="280"/>
      <c r="Z244" s="285">
        <f t="shared" si="16"/>
        <v>0</v>
      </c>
      <c r="AA244" s="282">
        <v>60889.874826231615</v>
      </c>
      <c r="AB244" s="94">
        <v>0.64793446826831169</v>
      </c>
      <c r="AC244" s="277">
        <v>39452.648668458438</v>
      </c>
      <c r="AD244" s="278">
        <f>VLOOKUP(D244,'[1]2028-29 Calculations '!$B$4:$AU$291,29,FALSE)</f>
        <v>139151496.00986812</v>
      </c>
      <c r="AE244" s="277">
        <f>VLOOKUP(D244,'[1]2028-29 Calculations '!$B$4:$AU$291,42,FALSE)</f>
        <v>20387243.731134262</v>
      </c>
      <c r="AF244" s="277">
        <f>VLOOKUP(D244,'[1]2028-29 Calculations '!$B$4:$AU$291,43,FALSE)</f>
        <v>42163158.574857555</v>
      </c>
      <c r="AG244" s="284">
        <f>VLOOKUP(D244,'[1]2028-29 Calculations '!$B$4:$AU$291,46,FALSE)</f>
        <v>201702000</v>
      </c>
    </row>
    <row r="245" spans="4:33">
      <c r="D245" s="79" t="s">
        <v>426</v>
      </c>
      <c r="E245" s="80" t="s">
        <v>427</v>
      </c>
      <c r="F245" s="274" t="s">
        <v>60</v>
      </c>
      <c r="G245" s="275"/>
      <c r="H245" s="275"/>
      <c r="I245" s="276">
        <v>53768.819662022877</v>
      </c>
      <c r="J245" s="94">
        <v>0.70443351791376507</v>
      </c>
      <c r="K245" s="277">
        <v>37876.558788589595</v>
      </c>
      <c r="L245" s="278">
        <f>VLOOKUP(D245,'[1]2026-27 Calculations'!$B$5:$AU$292,29,FALSE)</f>
        <v>126039102.95347622</v>
      </c>
      <c r="M245" s="277">
        <f>VLOOKUP(D245,'[1]2026-27 Calculations'!$B$5:$AU$292,42,FALSE)</f>
        <v>36221174.247845374</v>
      </c>
      <c r="N245" s="277">
        <f>VLOOKUP(D245,'[1]2026-27 Calculations'!$B$5:$AU$292,43,FALSE)</f>
        <v>68870459.353082165</v>
      </c>
      <c r="O245" s="279">
        <f>VLOOKUP(D245,'[1]2026-27 Calculations'!$B$5:$AU$292,46,FALSE)</f>
        <v>231131000</v>
      </c>
      <c r="P245" s="280"/>
      <c r="Q245" s="281">
        <f t="shared" si="15"/>
        <v>0</v>
      </c>
      <c r="R245" s="282">
        <v>53768.819662022877</v>
      </c>
      <c r="S245" s="94">
        <v>0.70443351791376507</v>
      </c>
      <c r="T245" s="277">
        <v>37876.558788589595</v>
      </c>
      <c r="U245" s="278">
        <f>VLOOKUP(D245,'[1]2027-28 Calculations'!$B$4:$AU$291,29,FALSE)</f>
        <v>132466964.56357934</v>
      </c>
      <c r="V245" s="277">
        <f>VLOOKUP(D245,'[1]2027-28 Calculations'!$B$4:$AU$291,42,FALSE)</f>
        <v>33803978.381129675</v>
      </c>
      <c r="W245" s="277">
        <f>VLOOKUP(D245,'[1]2027-28 Calculations'!$B$4:$AU$291,43,FALSE)</f>
        <v>63484541.74162598</v>
      </c>
      <c r="X245" s="284">
        <f>VLOOKUP(D245,'[1]2027-28 Calculations'!$B$4:$AU$291,46,FALSE)</f>
        <v>229755000</v>
      </c>
      <c r="Y245" s="280"/>
      <c r="Z245" s="285">
        <f t="shared" si="16"/>
        <v>0</v>
      </c>
      <c r="AA245" s="282">
        <v>53768.819662022877</v>
      </c>
      <c r="AB245" s="94">
        <v>0.70443351791376507</v>
      </c>
      <c r="AC245" s="277">
        <v>37876.558788589595</v>
      </c>
      <c r="AD245" s="278">
        <f>VLOOKUP(D245,'[1]2028-29 Calculations '!$B$4:$AU$291,29,FALSE)</f>
        <v>133592546.93973634</v>
      </c>
      <c r="AE245" s="277">
        <f>VLOOKUP(D245,'[1]2028-29 Calculations '!$B$4:$AU$291,42,FALSE)</f>
        <v>38684796.815364249</v>
      </c>
      <c r="AF245" s="277">
        <f>VLOOKUP(D245,'[1]2028-29 Calculations '!$B$4:$AU$291,43,FALSE)</f>
        <v>73570282.410842597</v>
      </c>
      <c r="AG245" s="284">
        <f>VLOOKUP(D245,'[1]2028-29 Calculations '!$B$4:$AU$291,46,FALSE)</f>
        <v>245848000</v>
      </c>
    </row>
    <row r="246" spans="4:33" s="10" customFormat="1">
      <c r="D246" s="104" t="s">
        <v>428</v>
      </c>
      <c r="E246" s="105" t="s">
        <v>429</v>
      </c>
      <c r="F246" s="286" t="s">
        <v>74</v>
      </c>
      <c r="G246" s="287"/>
      <c r="H246" s="287"/>
      <c r="I246" s="258">
        <v>302059.06851995754</v>
      </c>
      <c r="J246" s="107">
        <v>0</v>
      </c>
      <c r="K246" s="261">
        <v>0</v>
      </c>
      <c r="L246" s="260">
        <f>VLOOKUP(D246,'[1]2026-27 Calculations'!$B$5:$AU$292,29,FALSE)</f>
        <v>905868019.30998111</v>
      </c>
      <c r="M246" s="261">
        <f>VLOOKUP(D246,'[1]2026-27 Calculations'!$B$5:$AU$292,42,FALSE)</f>
        <v>21820500.30761227</v>
      </c>
      <c r="N246" s="261">
        <f>VLOOKUP(D246,'[1]2026-27 Calculations'!$B$5:$AU$292,43,FALSE)</f>
        <v>23606261.855369214</v>
      </c>
      <c r="O246" s="262">
        <f>VLOOKUP(D246,'[1]2026-27 Calculations'!$B$5:$AU$292,46,FALSE)</f>
        <v>951295000</v>
      </c>
      <c r="P246" s="288"/>
      <c r="Q246" s="263">
        <f t="shared" si="15"/>
        <v>0</v>
      </c>
      <c r="R246" s="264">
        <v>302059.06851995754</v>
      </c>
      <c r="S246" s="292">
        <v>0</v>
      </c>
      <c r="T246" s="261">
        <v>0</v>
      </c>
      <c r="U246" s="260">
        <f>VLOOKUP(D246,'[1]2027-28 Calculations'!$B$4:$AU$291,29,FALSE)</f>
        <v>963396614.05064249</v>
      </c>
      <c r="V246" s="261">
        <f>VLOOKUP(D246,'[1]2027-28 Calculations'!$B$4:$AU$291,42,FALSE)</f>
        <v>20301627.91328977</v>
      </c>
      <c r="W246" s="261">
        <f>VLOOKUP(D246,'[1]2027-28 Calculations'!$B$4:$AU$291,43,FALSE)</f>
        <v>24385268.496596396</v>
      </c>
      <c r="X246" s="266">
        <f>VLOOKUP(D246,'[1]2027-28 Calculations'!$B$4:$AU$291,46,FALSE)</f>
        <v>1008084000</v>
      </c>
      <c r="Y246" s="288"/>
      <c r="Z246" s="289">
        <f t="shared" si="16"/>
        <v>0</v>
      </c>
      <c r="AA246" s="264">
        <v>302059.06851995754</v>
      </c>
      <c r="AB246" s="107">
        <v>0</v>
      </c>
      <c r="AC246" s="261">
        <v>0</v>
      </c>
      <c r="AD246" s="260">
        <f>VLOOKUP(D246,'[1]2028-29 Calculations '!$B$4:$AU$291,29,FALSE)</f>
        <v>980879740.93891478</v>
      </c>
      <c r="AE246" s="261">
        <f>VLOOKUP(D246,'[1]2028-29 Calculations '!$B$4:$AU$291,42,FALSE)</f>
        <v>23305877.539992198</v>
      </c>
      <c r="AF246" s="261">
        <f>VLOOKUP(D246,'[1]2028-29 Calculations '!$B$4:$AU$291,43,FALSE)</f>
        <v>25165597.088487484</v>
      </c>
      <c r="AG246" s="266">
        <f>VLOOKUP(D246,'[1]2028-29 Calculations '!$B$4:$AU$291,46,FALSE)</f>
        <v>1029351000</v>
      </c>
    </row>
    <row r="247" spans="4:33">
      <c r="D247" s="79" t="s">
        <v>430</v>
      </c>
      <c r="E247" s="80" t="s">
        <v>431</v>
      </c>
      <c r="F247" s="274" t="s">
        <v>60</v>
      </c>
      <c r="G247" s="275"/>
      <c r="H247" s="275"/>
      <c r="I247" s="276">
        <v>22809.256061234988</v>
      </c>
      <c r="J247" s="94">
        <v>0.61778783875636656</v>
      </c>
      <c r="K247" s="277">
        <v>14091.281005710918</v>
      </c>
      <c r="L247" s="278">
        <f>VLOOKUP(D247,'[1]2026-27 Calculations'!$B$5:$AU$292,29,FALSE)</f>
        <v>46890543.233832583</v>
      </c>
      <c r="M247" s="277">
        <f>VLOOKUP(D247,'[1]2026-27 Calculations'!$B$5:$AU$292,42,FALSE)</f>
        <v>10053313.977181735</v>
      </c>
      <c r="N247" s="277">
        <f>VLOOKUP(D247,'[1]2026-27 Calculations'!$B$5:$AU$292,43,FALSE)</f>
        <v>13352876.81837024</v>
      </c>
      <c r="O247" s="279">
        <f>VLOOKUP(D247,'[1]2026-27 Calculations'!$B$5:$AU$292,46,FALSE)</f>
        <v>70297000</v>
      </c>
      <c r="P247" s="280"/>
      <c r="Q247" s="281">
        <f t="shared" si="15"/>
        <v>0</v>
      </c>
      <c r="R247" s="282">
        <v>22809.256061234988</v>
      </c>
      <c r="S247" s="94">
        <v>0.61778783875636656</v>
      </c>
      <c r="T247" s="279">
        <v>14091.281005710918</v>
      </c>
      <c r="U247" s="278">
        <f>VLOOKUP(D247,'[1]2027-28 Calculations'!$B$4:$AU$291,29,FALSE)</f>
        <v>49281911.592276782</v>
      </c>
      <c r="V247" s="277">
        <f>VLOOKUP(D247,'[1]2027-28 Calculations'!$B$4:$AU$291,42,FALSE)</f>
        <v>9581844.6069290228</v>
      </c>
      <c r="W247" s="277">
        <f>VLOOKUP(D247,'[1]2027-28 Calculations'!$B$4:$AU$291,43,FALSE)</f>
        <v>12308633.828048922</v>
      </c>
      <c r="X247" s="284">
        <f>VLOOKUP(D247,'[1]2027-28 Calculations'!$B$4:$AU$291,46,FALSE)</f>
        <v>71172000</v>
      </c>
      <c r="Y247" s="280"/>
      <c r="Z247" s="285">
        <f t="shared" si="16"/>
        <v>0</v>
      </c>
      <c r="AA247" s="282">
        <v>22809.256061234988</v>
      </c>
      <c r="AB247" s="94">
        <v>0.61778783875636656</v>
      </c>
      <c r="AC247" s="277">
        <v>14091.281005710918</v>
      </c>
      <c r="AD247" s="278">
        <f>VLOOKUP(D247,'[1]2028-29 Calculations '!$B$4:$AU$291,29,FALSE)</f>
        <v>49700663.930524647</v>
      </c>
      <c r="AE247" s="277">
        <f>VLOOKUP(D247,'[1]2028-29 Calculations '!$B$4:$AU$291,42,FALSE)</f>
        <v>10733181.611714227</v>
      </c>
      <c r="AF247" s="277">
        <f>VLOOKUP(D247,'[1]2028-29 Calculations '!$B$4:$AU$291,43,FALSE)</f>
        <v>14264097.085345313</v>
      </c>
      <c r="AG247" s="284">
        <f>VLOOKUP(D247,'[1]2028-29 Calculations '!$B$4:$AU$291,46,FALSE)</f>
        <v>74698000</v>
      </c>
    </row>
    <row r="248" spans="4:33">
      <c r="D248" s="79" t="s">
        <v>432</v>
      </c>
      <c r="E248" s="80" t="s">
        <v>433</v>
      </c>
      <c r="F248" s="274" t="s">
        <v>60</v>
      </c>
      <c r="G248" s="275"/>
      <c r="H248" s="275"/>
      <c r="I248" s="276">
        <v>17171.67713762432</v>
      </c>
      <c r="J248" s="94">
        <v>0.68456995511601959</v>
      </c>
      <c r="K248" s="277">
        <v>11755.214247370261</v>
      </c>
      <c r="L248" s="278">
        <f>VLOOKUP(D248,'[1]2026-27 Calculations'!$B$5:$AU$292,29,FALSE)</f>
        <v>39116981.746789813</v>
      </c>
      <c r="M248" s="277">
        <f>VLOOKUP(D248,'[1]2026-27 Calculations'!$B$5:$AU$292,42,FALSE)</f>
        <v>15751222.536626501</v>
      </c>
      <c r="N248" s="277">
        <f>VLOOKUP(D248,'[1]2026-27 Calculations'!$B$5:$AU$292,43,FALSE)</f>
        <v>16900513.056912158</v>
      </c>
      <c r="O248" s="279">
        <f>VLOOKUP(D248,'[1]2026-27 Calculations'!$B$5:$AU$292,46,FALSE)</f>
        <v>71769000</v>
      </c>
      <c r="P248" s="280"/>
      <c r="Q248" s="281">
        <f t="shared" si="15"/>
        <v>0</v>
      </c>
      <c r="R248" s="282">
        <v>17171.67713762432</v>
      </c>
      <c r="S248" s="94">
        <v>0.68456995511601959</v>
      </c>
      <c r="T248" s="277">
        <v>11755.214247370261</v>
      </c>
      <c r="U248" s="278">
        <f>VLOOKUP(D248,'[1]2027-28 Calculations'!$B$4:$AU$291,29,FALSE)</f>
        <v>41111906.650104202</v>
      </c>
      <c r="V248" s="277">
        <f>VLOOKUP(D248,'[1]2027-28 Calculations'!$B$4:$AU$291,42,FALSE)</f>
        <v>15070656.611008424</v>
      </c>
      <c r="W248" s="277">
        <f>VLOOKUP(D248,'[1]2027-28 Calculations'!$B$4:$AU$291,43,FALSE)</f>
        <v>15578832.153795101</v>
      </c>
      <c r="X248" s="284">
        <f>VLOOKUP(D248,'[1]2027-28 Calculations'!$B$4:$AU$291,46,FALSE)</f>
        <v>71761000</v>
      </c>
      <c r="Y248" s="280"/>
      <c r="Z248" s="285">
        <f t="shared" si="16"/>
        <v>0</v>
      </c>
      <c r="AA248" s="282">
        <v>17171.67713762432</v>
      </c>
      <c r="AB248" s="94">
        <v>0.68456995511601959</v>
      </c>
      <c r="AC248" s="277">
        <v>11755.214247370261</v>
      </c>
      <c r="AD248" s="278">
        <f>VLOOKUP(D248,'[1]2028-29 Calculations '!$B$4:$AU$291,29,FALSE)</f>
        <v>41461237.803935826</v>
      </c>
      <c r="AE248" s="277">
        <f>VLOOKUP(D248,'[1]2028-29 Calculations '!$B$4:$AU$291,42,FALSE)</f>
        <v>16815276.002157114</v>
      </c>
      <c r="AF248" s="277">
        <f>VLOOKUP(D248,'[1]2028-29 Calculations '!$B$4:$AU$291,43,FALSE)</f>
        <v>18053829.321954649</v>
      </c>
      <c r="AG248" s="284">
        <f>VLOOKUP(D248,'[1]2028-29 Calculations '!$B$4:$AU$291,46,FALSE)</f>
        <v>76330000</v>
      </c>
    </row>
    <row r="249" spans="4:33">
      <c r="D249" s="79" t="s">
        <v>434</v>
      </c>
      <c r="E249" s="80" t="s">
        <v>435</v>
      </c>
      <c r="F249" s="274" t="s">
        <v>60</v>
      </c>
      <c r="G249" s="275"/>
      <c r="H249" s="275"/>
      <c r="I249" s="276">
        <v>46758.871199691755</v>
      </c>
      <c r="J249" s="94">
        <v>0.77282008838520033</v>
      </c>
      <c r="K249" s="277">
        <v>36136.194973337981</v>
      </c>
      <c r="L249" s="278">
        <f>VLOOKUP(D249,'[1]2026-27 Calculations'!$B$5:$AU$292,29,FALSE)</f>
        <v>120247819.34423018</v>
      </c>
      <c r="M249" s="277">
        <f>VLOOKUP(D249,'[1]2026-27 Calculations'!$B$5:$AU$292,42,FALSE)</f>
        <v>50233753.936523154</v>
      </c>
      <c r="N249" s="277">
        <f>VLOOKUP(D249,'[1]2026-27 Calculations'!$B$5:$AU$292,43,FALSE)</f>
        <v>67674513.885616675</v>
      </c>
      <c r="O249" s="279">
        <f>VLOOKUP(D249,'[1]2026-27 Calculations'!$B$5:$AU$292,46,FALSE)</f>
        <v>238156000</v>
      </c>
      <c r="P249" s="280"/>
      <c r="Q249" s="281">
        <f t="shared" si="15"/>
        <v>0</v>
      </c>
      <c r="R249" s="282">
        <v>46758.871199691755</v>
      </c>
      <c r="S249" s="94">
        <v>0.77282008838520033</v>
      </c>
      <c r="T249" s="277">
        <v>36136.194973337981</v>
      </c>
      <c r="U249" s="278">
        <f>VLOOKUP(D249,'[1]2027-28 Calculations'!$B$4:$AU$291,29,FALSE)</f>
        <v>126380331.58486949</v>
      </c>
      <c r="V249" s="277">
        <f>VLOOKUP(D249,'[1]2027-28 Calculations'!$B$4:$AU$291,42,FALSE)</f>
        <v>46595987.334361926</v>
      </c>
      <c r="W249" s="277">
        <f>VLOOKUP(D249,'[1]2027-28 Calculations'!$B$4:$AU$291,43,FALSE)</f>
        <v>62382123.510889679</v>
      </c>
      <c r="X249" s="284">
        <f>VLOOKUP(D249,'[1]2027-28 Calculations'!$B$4:$AU$291,46,FALSE)</f>
        <v>235358000</v>
      </c>
      <c r="Y249" s="280"/>
      <c r="Z249" s="285">
        <f t="shared" si="16"/>
        <v>0</v>
      </c>
      <c r="AA249" s="282">
        <v>46758.871199691755</v>
      </c>
      <c r="AB249" s="94">
        <v>0.77282008838520033</v>
      </c>
      <c r="AC249" s="277">
        <v>36136.194973337981</v>
      </c>
      <c r="AD249" s="278">
        <f>VLOOKUP(D249,'[1]2028-29 Calculations '!$B$4:$AU$291,29,FALSE)</f>
        <v>127454195.35455324</v>
      </c>
      <c r="AE249" s="277">
        <f>VLOOKUP(D249,'[1]2028-29 Calculations '!$B$4:$AU$291,42,FALSE)</f>
        <v>53656067.340435296</v>
      </c>
      <c r="AF249" s="277">
        <f>VLOOKUP(D249,'[1]2028-29 Calculations '!$B$4:$AU$291,43,FALSE)</f>
        <v>72292723.83760412</v>
      </c>
      <c r="AG249" s="284">
        <f>VLOOKUP(D249,'[1]2028-29 Calculations '!$B$4:$AU$291,46,FALSE)</f>
        <v>253403000</v>
      </c>
    </row>
    <row r="250" spans="4:33">
      <c r="D250" s="79" t="s">
        <v>436</v>
      </c>
      <c r="E250" s="80" t="s">
        <v>437</v>
      </c>
      <c r="F250" s="274" t="s">
        <v>60</v>
      </c>
      <c r="G250" s="275"/>
      <c r="H250" s="275"/>
      <c r="I250" s="276">
        <v>18601.81988385355</v>
      </c>
      <c r="J250" s="94">
        <v>0.63688304308301902</v>
      </c>
      <c r="K250" s="277">
        <v>11847.18365451086</v>
      </c>
      <c r="L250" s="278">
        <f>VLOOKUP(D250,'[1]2026-27 Calculations'!$B$5:$AU$292,29,FALSE)</f>
        <v>39423021.73420959</v>
      </c>
      <c r="M250" s="277">
        <f>VLOOKUP(D250,'[1]2026-27 Calculations'!$B$5:$AU$292,42,FALSE)</f>
        <v>11832660.851845307</v>
      </c>
      <c r="N250" s="277">
        <f>VLOOKUP(D250,'[1]2026-27 Calculations'!$B$5:$AU$292,43,FALSE)</f>
        <v>14837224.993600786</v>
      </c>
      <c r="O250" s="279">
        <f>VLOOKUP(D250,'[1]2026-27 Calculations'!$B$5:$AU$292,46,FALSE)</f>
        <v>66093000</v>
      </c>
      <c r="P250" s="280"/>
      <c r="Q250" s="281">
        <f t="shared" si="15"/>
        <v>0</v>
      </c>
      <c r="R250" s="282">
        <v>18601.81988385355</v>
      </c>
      <c r="S250" s="94">
        <v>0.63688304308301902</v>
      </c>
      <c r="T250" s="277">
        <v>11847.18365451086</v>
      </c>
      <c r="U250" s="278">
        <f>VLOOKUP(D250,'[1]2027-28 Calculations'!$B$4:$AU$291,29,FALSE)</f>
        <v>41433554.354813248</v>
      </c>
      <c r="V250" s="277">
        <f>VLOOKUP(D250,'[1]2027-28 Calculations'!$B$4:$AU$291,42,FALSE)</f>
        <v>11371945.17474951</v>
      </c>
      <c r="W250" s="277">
        <f>VLOOKUP(D250,'[1]2027-28 Calculations'!$B$4:$AU$291,43,FALSE)</f>
        <v>13676900.637573443</v>
      </c>
      <c r="X250" s="284">
        <f>VLOOKUP(D250,'[1]2027-28 Calculations'!$B$4:$AU$291,46,FALSE)</f>
        <v>66482000</v>
      </c>
      <c r="Y250" s="280"/>
      <c r="Z250" s="285">
        <f t="shared" si="16"/>
        <v>0</v>
      </c>
      <c r="AA250" s="282">
        <v>18601.81988385355</v>
      </c>
      <c r="AB250" s="94">
        <v>0.63688304308301902</v>
      </c>
      <c r="AC250" s="277">
        <v>11847.18365451086</v>
      </c>
      <c r="AD250" s="278">
        <f>VLOOKUP(D250,'[1]2028-29 Calculations '!$B$4:$AU$291,29,FALSE)</f>
        <v>41785618.57487724</v>
      </c>
      <c r="AE250" s="277">
        <f>VLOOKUP(D250,'[1]2028-29 Calculations '!$B$4:$AU$291,42,FALSE)</f>
        <v>12631007.679146338</v>
      </c>
      <c r="AF250" s="277">
        <f>VLOOKUP(D250,'[1]2028-29 Calculations '!$B$4:$AU$291,43,FALSE)</f>
        <v>15849739.398080127</v>
      </c>
      <c r="AG250" s="284">
        <f>VLOOKUP(D250,'[1]2028-29 Calculations '!$B$4:$AU$291,46,FALSE)</f>
        <v>70266000</v>
      </c>
    </row>
    <row r="251" spans="4:33">
      <c r="D251" s="79" t="s">
        <v>438</v>
      </c>
      <c r="E251" s="80" t="s">
        <v>610</v>
      </c>
      <c r="F251" s="274" t="s">
        <v>60</v>
      </c>
      <c r="G251" s="275"/>
      <c r="H251" s="275"/>
      <c r="I251" s="276">
        <v>28846.905859170743</v>
      </c>
      <c r="J251" s="94">
        <v>0.7707548976791927</v>
      </c>
      <c r="K251" s="277">
        <v>22233.893973846451</v>
      </c>
      <c r="L251" s="278">
        <f>VLOOKUP(D251,'[1]2026-27 Calculations'!$B$5:$AU$292,29,FALSE)</f>
        <v>73986131.297400713</v>
      </c>
      <c r="M251" s="277">
        <f>VLOOKUP(D251,'[1]2026-27 Calculations'!$B$5:$AU$292,42,FALSE)</f>
        <v>34160285.164021894</v>
      </c>
      <c r="N251" s="277">
        <f>VLOOKUP(D251,'[1]2026-27 Calculations'!$B$5:$AU$292,43,FALSE)</f>
        <v>41750373.373778038</v>
      </c>
      <c r="O251" s="279">
        <f>VLOOKUP(D251,'[1]2026-27 Calculations'!$B$5:$AU$292,46,FALSE)</f>
        <v>149897000</v>
      </c>
      <c r="P251" s="280"/>
      <c r="Q251" s="281">
        <f t="shared" si="15"/>
        <v>0</v>
      </c>
      <c r="R251" s="282">
        <v>28846.905859170743</v>
      </c>
      <c r="S251" s="94">
        <v>0.7707548976791927</v>
      </c>
      <c r="T251" s="277">
        <v>22233.893973846451</v>
      </c>
      <c r="U251" s="278">
        <f>VLOOKUP(D251,'[1]2027-28 Calculations'!$B$4:$AU$291,29,FALSE)</f>
        <v>77759346.132340923</v>
      </c>
      <c r="V251" s="277">
        <f>VLOOKUP(D251,'[1]2027-28 Calculations'!$B$4:$AU$291,42,FALSE)</f>
        <v>32088221.783186115</v>
      </c>
      <c r="W251" s="277">
        <f>VLOOKUP(D251,'[1]2027-28 Calculations'!$B$4:$AU$291,43,FALSE)</f>
        <v>38485344.02228383</v>
      </c>
      <c r="X251" s="284">
        <f>VLOOKUP(D251,'[1]2027-28 Calculations'!$B$4:$AU$291,46,FALSE)</f>
        <v>148333000</v>
      </c>
      <c r="Y251" s="280"/>
      <c r="Z251" s="285">
        <f t="shared" si="16"/>
        <v>0</v>
      </c>
      <c r="AA251" s="282">
        <v>28846.905859170743</v>
      </c>
      <c r="AB251" s="94">
        <v>0.7707548976791927</v>
      </c>
      <c r="AC251" s="277">
        <v>22233.893973846451</v>
      </c>
      <c r="AD251" s="278">
        <f>VLOOKUP(D251,'[1]2028-29 Calculations '!$B$4:$AU$291,29,FALSE)</f>
        <v>78420073.505965054</v>
      </c>
      <c r="AE251" s="277">
        <f>VLOOKUP(D251,'[1]2028-29 Calculations '!$B$4:$AU$291,42,FALSE)</f>
        <v>36479654.1287864</v>
      </c>
      <c r="AF251" s="277">
        <f>VLOOKUP(D251,'[1]2028-29 Calculations '!$B$4:$AU$291,43,FALSE)</f>
        <v>44599481.239404738</v>
      </c>
      <c r="AG251" s="284">
        <f>VLOOKUP(D251,'[1]2028-29 Calculations '!$B$4:$AU$291,46,FALSE)</f>
        <v>159499000</v>
      </c>
    </row>
    <row r="252" spans="4:33" s="10" customFormat="1">
      <c r="D252" s="104" t="s">
        <v>439</v>
      </c>
      <c r="E252" s="105" t="s">
        <v>440</v>
      </c>
      <c r="F252" s="286" t="s">
        <v>74</v>
      </c>
      <c r="G252" s="287"/>
      <c r="H252" s="287"/>
      <c r="I252" s="258">
        <v>134188.53014157535</v>
      </c>
      <c r="J252" s="107">
        <v>0</v>
      </c>
      <c r="K252" s="261">
        <v>0</v>
      </c>
      <c r="L252" s="260">
        <f>VLOOKUP(D252,'[1]2026-27 Calculations'!$B$5:$AU$292,29,FALSE)</f>
        <v>427275645.92647648</v>
      </c>
      <c r="M252" s="261">
        <f>VLOOKUP(D252,'[1]2026-27 Calculations'!$B$5:$AU$292,42,FALSE)</f>
        <v>28164549.380311742</v>
      </c>
      <c r="N252" s="261">
        <f>VLOOKUP(D252,'[1]2026-27 Calculations'!$B$5:$AU$292,43,FALSE)</f>
        <v>17049302.713187169</v>
      </c>
      <c r="O252" s="262">
        <f>VLOOKUP(D252,'[1]2026-27 Calculations'!$B$5:$AU$292,46,FALSE)</f>
        <v>472489000</v>
      </c>
      <c r="P252" s="288"/>
      <c r="Q252" s="263">
        <f t="shared" si="15"/>
        <v>0</v>
      </c>
      <c r="R252" s="264">
        <v>134188.53014157535</v>
      </c>
      <c r="S252" s="130">
        <v>0</v>
      </c>
      <c r="T252" s="261">
        <v>0</v>
      </c>
      <c r="U252" s="260">
        <f>VLOOKUP(D252,'[1]2027-28 Calculations'!$B$4:$AU$291,29,FALSE)</f>
        <v>454410467.94589388</v>
      </c>
      <c r="V252" s="261">
        <f>VLOOKUP(D252,'[1]2027-28 Calculations'!$B$4:$AU$291,42,FALSE)</f>
        <v>26407320.987772573</v>
      </c>
      <c r="W252" s="261">
        <f>VLOOKUP(D252,'[1]2027-28 Calculations'!$B$4:$AU$291,43,FALSE)</f>
        <v>17611929.702722345</v>
      </c>
      <c r="X252" s="266">
        <f>VLOOKUP(D252,'[1]2027-28 Calculations'!$B$4:$AU$291,46,FALSE)</f>
        <v>498430000</v>
      </c>
      <c r="Y252" s="288"/>
      <c r="Z252" s="289">
        <f t="shared" si="16"/>
        <v>0</v>
      </c>
      <c r="AA252" s="264">
        <v>134188.53014157535</v>
      </c>
      <c r="AB252" s="107">
        <v>0</v>
      </c>
      <c r="AC252" s="261">
        <v>0</v>
      </c>
      <c r="AD252" s="260">
        <f>VLOOKUP(D252,'[1]2028-29 Calculations '!$B$4:$AU$291,29,FALSE)</f>
        <v>462656828.53569728</v>
      </c>
      <c r="AE252" s="261">
        <f>VLOOKUP(D252,'[1]2028-29 Calculations '!$B$4:$AU$291,42,FALSE)</f>
        <v>30077787.995593835</v>
      </c>
      <c r="AF252" s="261">
        <f>VLOOKUP(D252,'[1]2028-29 Calculations '!$B$4:$AU$291,43,FALSE)</f>
        <v>18175511.45320946</v>
      </c>
      <c r="AG252" s="266">
        <f>VLOOKUP(D252,'[1]2028-29 Calculations '!$B$4:$AU$291,46,FALSE)</f>
        <v>510910000</v>
      </c>
    </row>
    <row r="253" spans="4:33">
      <c r="D253" s="79" t="s">
        <v>441</v>
      </c>
      <c r="E253" s="80" t="s">
        <v>442</v>
      </c>
      <c r="F253" s="274" t="s">
        <v>60</v>
      </c>
      <c r="G253" s="275"/>
      <c r="H253" s="275"/>
      <c r="I253" s="276">
        <v>150570.28106014075</v>
      </c>
      <c r="J253" s="94">
        <v>0.57874898305442224</v>
      </c>
      <c r="K253" s="277">
        <v>87142.397041774995</v>
      </c>
      <c r="L253" s="278">
        <f>VLOOKUP(D253,'[1]2026-27 Calculations'!$B$5:$AU$292,29,FALSE)</f>
        <v>677572366.62631905</v>
      </c>
      <c r="M253" s="277">
        <f>VLOOKUP(D253,'[1]2026-27 Calculations'!$B$5:$AU$292,42,FALSE)</f>
        <v>10283727.474407271</v>
      </c>
      <c r="N253" s="277">
        <f>VLOOKUP(D253,'[1]2026-27 Calculations'!$B$5:$AU$292,43,FALSE)</f>
        <v>29973766.650049321</v>
      </c>
      <c r="O253" s="279">
        <f>VLOOKUP(D253,'[1]2026-27 Calculations'!$B$5:$AU$292,46,FALSE)</f>
        <v>717830000</v>
      </c>
      <c r="P253" s="280"/>
      <c r="Q253" s="281">
        <f t="shared" si="15"/>
        <v>0</v>
      </c>
      <c r="R253" s="282">
        <v>150570.28106014075</v>
      </c>
      <c r="S253" s="94">
        <v>0.57874898305442224</v>
      </c>
      <c r="T253" s="277">
        <v>87142.397041774995</v>
      </c>
      <c r="U253" s="278">
        <f>VLOOKUP(D253,'[1]2027-28 Calculations'!$B$4:$AU$291,29,FALSE)</f>
        <v>716975744.83288503</v>
      </c>
      <c r="V253" s="277">
        <f>VLOOKUP(D253,'[1]2027-28 Calculations'!$B$4:$AU$291,42,FALSE)</f>
        <v>9454679.0590760503</v>
      </c>
      <c r="W253" s="277">
        <f>VLOOKUP(D253,'[1]2027-28 Calculations'!$B$4:$AU$291,43,FALSE)</f>
        <v>27629710.2984787</v>
      </c>
      <c r="X253" s="284">
        <f>VLOOKUP(D253,'[1]2027-28 Calculations'!$B$4:$AU$291,46,FALSE)</f>
        <v>754060000</v>
      </c>
      <c r="Y253" s="280"/>
      <c r="Z253" s="285">
        <f t="shared" si="16"/>
        <v>0</v>
      </c>
      <c r="AA253" s="282">
        <v>150570.28106014075</v>
      </c>
      <c r="AB253" s="94">
        <v>0.57874898305442224</v>
      </c>
      <c r="AC253" s="277">
        <v>87142.397041774995</v>
      </c>
      <c r="AD253" s="278">
        <f>VLOOKUP(D253,'[1]2028-29 Calculations '!$B$4:$AU$291,29,FALSE)</f>
        <v>727045893.41295147</v>
      </c>
      <c r="AE253" s="277">
        <f>VLOOKUP(D253,'[1]2028-29 Calculations '!$B$4:$AU$291,42,FALSE)</f>
        <v>10985992.271151895</v>
      </c>
      <c r="AF253" s="277">
        <f>VLOOKUP(D253,'[1]2028-29 Calculations '!$B$4:$AU$291,43,FALSE)</f>
        <v>32019221.275342576</v>
      </c>
      <c r="AG253" s="284">
        <f>VLOOKUP(D253,'[1]2028-29 Calculations '!$B$4:$AU$291,46,FALSE)</f>
        <v>770051000</v>
      </c>
    </row>
    <row r="254" spans="4:33">
      <c r="D254" s="79" t="s">
        <v>443</v>
      </c>
      <c r="E254" s="80" t="s">
        <v>444</v>
      </c>
      <c r="F254" s="274" t="s">
        <v>60</v>
      </c>
      <c r="G254" s="275"/>
      <c r="H254" s="275"/>
      <c r="I254" s="276">
        <v>26298.230505963322</v>
      </c>
      <c r="J254" s="94">
        <v>0.71035385500092474</v>
      </c>
      <c r="K254" s="277">
        <v>18681.049419613966</v>
      </c>
      <c r="L254" s="278">
        <f>VLOOKUP(D254,'[1]2026-27 Calculations'!$B$5:$AU$292,29,FALSE)</f>
        <v>145253783.4166196</v>
      </c>
      <c r="M254" s="277">
        <f>VLOOKUP(D254,'[1]2026-27 Calculations'!$B$5:$AU$292,42,FALSE)</f>
        <v>18319330.439273357</v>
      </c>
      <c r="N254" s="277">
        <f>VLOOKUP(D254,'[1]2026-27 Calculations'!$B$5:$AU$292,43,FALSE)</f>
        <v>24691980.250887144</v>
      </c>
      <c r="O254" s="279">
        <f>VLOOKUP(D254,'[1]2026-27 Calculations'!$B$5:$AU$292,46,FALSE)</f>
        <v>188265000</v>
      </c>
      <c r="P254" s="280"/>
      <c r="Q254" s="281">
        <f t="shared" si="15"/>
        <v>0</v>
      </c>
      <c r="R254" s="282">
        <v>26298.230505963322</v>
      </c>
      <c r="S254" s="94">
        <v>0.71035385500092474</v>
      </c>
      <c r="T254" s="277">
        <v>18681.049419613966</v>
      </c>
      <c r="U254" s="278">
        <f>VLOOKUP(D254,'[1]2027-28 Calculations'!$B$4:$AU$291,29,FALSE)</f>
        <v>153700836.52239683</v>
      </c>
      <c r="V254" s="277">
        <f>VLOOKUP(D254,'[1]2027-28 Calculations'!$B$4:$AU$291,42,FALSE)</f>
        <v>17349323.326635607</v>
      </c>
      <c r="W254" s="277">
        <f>VLOOKUP(D254,'[1]2027-28 Calculations'!$B$4:$AU$291,43,FALSE)</f>
        <v>22760978.591479309</v>
      </c>
      <c r="X254" s="284">
        <f>VLOOKUP(D254,'[1]2027-28 Calculations'!$B$4:$AU$291,46,FALSE)</f>
        <v>193811000</v>
      </c>
      <c r="Y254" s="280"/>
      <c r="Z254" s="285">
        <f t="shared" si="16"/>
        <v>0</v>
      </c>
      <c r="AA254" s="282">
        <v>26298.230505963322</v>
      </c>
      <c r="AB254" s="94">
        <v>0.71035385500092474</v>
      </c>
      <c r="AC254" s="277">
        <v>18681.049419613966</v>
      </c>
      <c r="AD254" s="278">
        <f>VLOOKUP(D254,'[1]2028-29 Calculations '!$B$4:$AU$291,29,FALSE)</f>
        <v>155859612.84337518</v>
      </c>
      <c r="AE254" s="277">
        <f>VLOOKUP(D254,'[1]2028-29 Calculations '!$B$4:$AU$291,42,FALSE)</f>
        <v>19560376.805514608</v>
      </c>
      <c r="AF254" s="277">
        <f>VLOOKUP(D254,'[1]2028-29 Calculations '!$B$4:$AU$291,43,FALSE)</f>
        <v>26376997.879852496</v>
      </c>
      <c r="AG254" s="284">
        <f>VLOOKUP(D254,'[1]2028-29 Calculations '!$B$4:$AU$291,46,FALSE)</f>
        <v>201797000</v>
      </c>
    </row>
    <row r="255" spans="4:33">
      <c r="D255" s="79" t="s">
        <v>445</v>
      </c>
      <c r="E255" s="80" t="s">
        <v>611</v>
      </c>
      <c r="F255" s="274" t="s">
        <v>60</v>
      </c>
      <c r="G255" s="275"/>
      <c r="H255" s="275"/>
      <c r="I255" s="276">
        <v>96942.254527121695</v>
      </c>
      <c r="J255" s="94">
        <v>0.58747702923563905</v>
      </c>
      <c r="K255" s="277">
        <v>56951.347696998637</v>
      </c>
      <c r="L255" s="278">
        <f>VLOOKUP(D255,'[1]2026-27 Calculations'!$B$5:$AU$292,29,FALSE)</f>
        <v>442823020.15533042</v>
      </c>
      <c r="M255" s="277">
        <f>VLOOKUP(D255,'[1]2026-27 Calculations'!$B$5:$AU$292,42,FALSE)</f>
        <v>6341312.8383490974</v>
      </c>
      <c r="N255" s="277">
        <f>VLOOKUP(D255,'[1]2026-27 Calculations'!$B$5:$AU$292,43,FALSE)</f>
        <v>13418148.170049766</v>
      </c>
      <c r="O255" s="279">
        <f>VLOOKUP(D255,'[1]2026-27 Calculations'!$B$5:$AU$292,46,FALSE)</f>
        <v>462582000</v>
      </c>
      <c r="P255" s="280"/>
      <c r="Q255" s="281">
        <f t="shared" si="15"/>
        <v>0</v>
      </c>
      <c r="R255" s="282">
        <v>96942.254527121695</v>
      </c>
      <c r="S255" s="94">
        <v>0.58747702923563905</v>
      </c>
      <c r="T255" s="277">
        <v>56951.347696998637</v>
      </c>
      <c r="U255" s="278">
        <f>VLOOKUP(D255,'[1]2027-28 Calculations'!$B$4:$AU$291,29,FALSE)</f>
        <v>468574842.10260475</v>
      </c>
      <c r="V255" s="277">
        <f>VLOOKUP(D255,'[1]2027-28 Calculations'!$B$4:$AU$291,42,FALSE)</f>
        <v>5843677.3071425203</v>
      </c>
      <c r="W255" s="277">
        <f>VLOOKUP(D255,'[1]2027-28 Calculations'!$B$4:$AU$291,43,FALSE)</f>
        <v>12368800.725281121</v>
      </c>
      <c r="X255" s="284">
        <f>VLOOKUP(D255,'[1]2027-28 Calculations'!$B$4:$AU$291,46,FALSE)</f>
        <v>486787000</v>
      </c>
      <c r="Y255" s="280"/>
      <c r="Z255" s="285">
        <f t="shared" si="16"/>
        <v>0</v>
      </c>
      <c r="AA255" s="282">
        <v>96942.254527121695</v>
      </c>
      <c r="AB255" s="94">
        <v>0.58747702923563905</v>
      </c>
      <c r="AC255" s="277">
        <v>56951.347696998637</v>
      </c>
      <c r="AD255" s="278">
        <f>VLOOKUP(D255,'[1]2028-29 Calculations '!$B$4:$AU$291,29,FALSE)</f>
        <v>475156122.31307292</v>
      </c>
      <c r="AE255" s="277">
        <f>VLOOKUP(D255,'[1]2028-29 Calculations '!$B$4:$AU$291,42,FALSE)</f>
        <v>6774087.3459312003</v>
      </c>
      <c r="AF255" s="277">
        <f>VLOOKUP(D255,'[1]2028-29 Calculations '!$B$4:$AU$291,43,FALSE)</f>
        <v>14333822.651596893</v>
      </c>
      <c r="AG255" s="284">
        <f>VLOOKUP(D255,'[1]2028-29 Calculations '!$B$4:$AU$291,46,FALSE)</f>
        <v>496264000</v>
      </c>
    </row>
    <row r="256" spans="4:33" s="10" customFormat="1">
      <c r="D256" s="104" t="s">
        <v>446</v>
      </c>
      <c r="E256" s="105" t="s">
        <v>447</v>
      </c>
      <c r="F256" s="286" t="s">
        <v>74</v>
      </c>
      <c r="G256" s="287"/>
      <c r="H256" s="287"/>
      <c r="I256" s="258">
        <v>273810.7660932258</v>
      </c>
      <c r="J256" s="107">
        <v>0</v>
      </c>
      <c r="K256" s="261">
        <v>0</v>
      </c>
      <c r="L256" s="260">
        <f>VLOOKUP(D256,'[1]2026-27 Calculations'!$B$5:$AU$292,29,FALSE)</f>
        <v>0</v>
      </c>
      <c r="M256" s="261">
        <f>VLOOKUP(D256,'[1]2026-27 Calculations'!$B$5:$AU$292,42,FALSE)</f>
        <v>15845773.450309344</v>
      </c>
      <c r="N256" s="261">
        <f>VLOOKUP(D256,'[1]2026-27 Calculations'!$B$5:$AU$292,43,FALSE)</f>
        <v>16144295.362432014</v>
      </c>
      <c r="O256" s="262">
        <f>VLOOKUP(D256,'[1]2026-27 Calculations'!$B$5:$AU$292,46,FALSE)</f>
        <v>31990000</v>
      </c>
      <c r="P256" s="288"/>
      <c r="Q256" s="263">
        <f t="shared" si="15"/>
        <v>0</v>
      </c>
      <c r="R256" s="264">
        <v>273810.7660932258</v>
      </c>
      <c r="S256" s="292">
        <v>0</v>
      </c>
      <c r="T256" s="262">
        <v>0</v>
      </c>
      <c r="U256" s="260">
        <f>VLOOKUP(D256,'[1]2027-28 Calculations'!$B$4:$AU$291,29,FALSE)</f>
        <v>0</v>
      </c>
      <c r="V256" s="261">
        <f>VLOOKUP(D256,'[1]2027-28 Calculations'!$B$4:$AU$291,42,FALSE)</f>
        <v>14759935.618159872</v>
      </c>
      <c r="W256" s="261">
        <f>VLOOKUP(D256,'[1]2027-28 Calculations'!$B$4:$AU$291,43,FALSE)</f>
        <v>16677057.10939227</v>
      </c>
      <c r="X256" s="266">
        <f>VLOOKUP(D256,'[1]2027-28 Calculations'!$B$4:$AU$291,46,FALSE)</f>
        <v>31437000</v>
      </c>
      <c r="Y256" s="288"/>
      <c r="Z256" s="289">
        <f t="shared" si="16"/>
        <v>0</v>
      </c>
      <c r="AA256" s="264">
        <v>273810.7660932258</v>
      </c>
      <c r="AB256" s="107">
        <v>0</v>
      </c>
      <c r="AC256" s="261">
        <v>0</v>
      </c>
      <c r="AD256" s="260">
        <f>VLOOKUP(D256,'[1]2028-29 Calculations '!$B$4:$AU$291,29,FALSE)</f>
        <v>0</v>
      </c>
      <c r="AE256" s="261">
        <f>VLOOKUP(D256,'[1]2028-29 Calculations '!$B$4:$AU$291,42,FALSE)</f>
        <v>16924098.737380769</v>
      </c>
      <c r="AF256" s="261">
        <f>VLOOKUP(D256,'[1]2028-29 Calculations '!$B$4:$AU$291,43,FALSE)</f>
        <v>17210722.936892826</v>
      </c>
      <c r="AG256" s="266">
        <f>VLOOKUP(D256,'[1]2028-29 Calculations '!$B$4:$AU$291,46,FALSE)</f>
        <v>34135000</v>
      </c>
    </row>
    <row r="257" spans="4:33">
      <c r="D257" s="79"/>
      <c r="E257" s="80"/>
      <c r="F257" s="274"/>
      <c r="G257" s="275"/>
      <c r="H257" s="275"/>
      <c r="I257" s="276"/>
      <c r="J257" s="93"/>
      <c r="K257" s="277"/>
      <c r="L257" s="278"/>
      <c r="M257" s="277"/>
      <c r="N257" s="277"/>
      <c r="O257" s="279"/>
      <c r="P257" s="280"/>
      <c r="Q257" s="281"/>
      <c r="R257" s="282"/>
      <c r="S257" s="93"/>
      <c r="T257" s="277"/>
      <c r="U257" s="278"/>
      <c r="V257" s="277"/>
      <c r="W257" s="277"/>
      <c r="X257" s="284"/>
      <c r="Y257" s="280"/>
      <c r="Z257" s="285"/>
      <c r="AA257" s="282"/>
      <c r="AB257" s="93"/>
      <c r="AC257" s="277"/>
      <c r="AD257" s="278"/>
      <c r="AE257" s="277"/>
      <c r="AF257" s="277"/>
      <c r="AG257" s="284"/>
    </row>
    <row r="258" spans="4:33">
      <c r="D258" s="104" t="s">
        <v>448</v>
      </c>
      <c r="E258" s="80"/>
      <c r="F258" s="274"/>
      <c r="G258" s="275"/>
      <c r="H258" s="275"/>
      <c r="I258" s="276"/>
      <c r="J258" s="93"/>
      <c r="K258" s="277"/>
      <c r="L258" s="278"/>
      <c r="M258" s="277"/>
      <c r="N258" s="277"/>
      <c r="O258" s="279"/>
      <c r="P258" s="280"/>
      <c r="Q258" s="281"/>
      <c r="R258" s="282"/>
      <c r="S258" s="93"/>
      <c r="T258" s="277"/>
      <c r="U258" s="278"/>
      <c r="V258" s="277"/>
      <c r="W258" s="277"/>
      <c r="X258" s="284"/>
      <c r="Y258" s="280"/>
      <c r="Z258" s="285"/>
      <c r="AA258" s="282"/>
      <c r="AB258" s="93"/>
      <c r="AC258" s="277"/>
      <c r="AD258" s="278"/>
      <c r="AE258" s="277"/>
      <c r="AF258" s="277"/>
      <c r="AG258" s="284"/>
    </row>
    <row r="259" spans="4:33">
      <c r="D259" s="79"/>
      <c r="E259" s="80"/>
      <c r="F259" s="274"/>
      <c r="G259" s="275"/>
      <c r="H259" s="275"/>
      <c r="I259" s="276"/>
      <c r="J259" s="93"/>
      <c r="K259" s="277"/>
      <c r="L259" s="278"/>
      <c r="M259" s="277"/>
      <c r="N259" s="277"/>
      <c r="O259" s="279"/>
      <c r="P259" s="280"/>
      <c r="Q259" s="281"/>
      <c r="R259" s="282"/>
      <c r="S259" s="93"/>
      <c r="T259" s="277"/>
      <c r="U259" s="278"/>
      <c r="V259" s="277"/>
      <c r="W259" s="277"/>
      <c r="X259" s="284"/>
      <c r="Y259" s="280"/>
      <c r="Z259" s="285"/>
      <c r="AA259" s="282"/>
      <c r="AB259" s="93"/>
      <c r="AC259" s="277"/>
      <c r="AD259" s="278"/>
      <c r="AE259" s="277"/>
      <c r="AF259" s="277"/>
      <c r="AG259" s="284"/>
    </row>
    <row r="260" spans="4:33" s="10" customFormat="1">
      <c r="D260" s="104" t="s">
        <v>449</v>
      </c>
      <c r="E260" s="105" t="s">
        <v>450</v>
      </c>
      <c r="F260" s="286" t="s">
        <v>56</v>
      </c>
      <c r="G260" s="287"/>
      <c r="H260" s="287"/>
      <c r="I260" s="258">
        <v>1457595.2730397503</v>
      </c>
      <c r="J260" s="130">
        <v>0.44011163685724791</v>
      </c>
      <c r="K260" s="261">
        <v>641504.64149291173</v>
      </c>
      <c r="L260" s="260">
        <f>VLOOKUP(D260,'[1]2026-27 Calculations'!$B$5:$AU$292,29,FALSE)</f>
        <v>4987994740.7201462</v>
      </c>
      <c r="M260" s="261">
        <f>VLOOKUP(D260,'[1]2026-27 Calculations'!$B$5:$AU$292,42,FALSE)</f>
        <v>0</v>
      </c>
      <c r="N260" s="261">
        <f>VLOOKUP(D260,'[1]2026-27 Calculations'!$B$5:$AU$292,43,FALSE)</f>
        <v>0</v>
      </c>
      <c r="O260" s="262">
        <f>VLOOKUP(D260,'[1]2026-27 Calculations'!$B$5:$AU$292,46,FALSE)</f>
        <v>4987995000</v>
      </c>
      <c r="P260" s="288"/>
      <c r="Q260" s="263">
        <f t="shared" ref="Q260:Q289" si="17">(R260-I260)/I260</f>
        <v>0</v>
      </c>
      <c r="R260" s="264">
        <v>1457595.2730397503</v>
      </c>
      <c r="S260" s="130">
        <v>0.44011163685724791</v>
      </c>
      <c r="T260" s="261">
        <v>641504.64149291173</v>
      </c>
      <c r="U260" s="260">
        <f>VLOOKUP(D260,'[1]2027-28 Calculations'!$B$4:$AU$291,29,FALSE)</f>
        <v>5278065370.724678</v>
      </c>
      <c r="V260" s="261">
        <f>VLOOKUP(D260,'[1]2027-28 Calculations'!$B$4:$AU$291,42,FALSE)</f>
        <v>0</v>
      </c>
      <c r="W260" s="261">
        <f>VLOOKUP(D260,'[1]2027-28 Calculations'!$B$4:$AU$291,43,FALSE)</f>
        <v>0</v>
      </c>
      <c r="X260" s="266">
        <f>VLOOKUP(D260,'[1]2027-28 Calculations'!$B$4:$AU$291,46,FALSE)</f>
        <v>5278065000</v>
      </c>
      <c r="Y260" s="288"/>
      <c r="Z260" s="289">
        <f t="shared" ref="Z260:Z289" si="18">(AA260-R260)/R260</f>
        <v>0</v>
      </c>
      <c r="AA260" s="264">
        <v>1457595.2730397503</v>
      </c>
      <c r="AB260" s="130">
        <v>0.44011163685724791</v>
      </c>
      <c r="AC260" s="261">
        <v>641504.64149291173</v>
      </c>
      <c r="AD260" s="260">
        <f>VLOOKUP(D260,'[1]2028-29 Calculations '!$B$4:$AU$291,29,FALSE)</f>
        <v>5352197449.6430378</v>
      </c>
      <c r="AE260" s="261">
        <f>VLOOKUP(D260,'[1]2028-29 Calculations '!$B$4:$AU$291,42,FALSE)</f>
        <v>0</v>
      </c>
      <c r="AF260" s="261">
        <f>VLOOKUP(D260,'[1]2028-29 Calculations '!$B$4:$AU$291,43,FALSE)</f>
        <v>0</v>
      </c>
      <c r="AG260" s="266">
        <f>VLOOKUP(D260,'[1]2028-29 Calculations '!$B$4:$AU$291,46,FALSE)</f>
        <v>5352197000</v>
      </c>
    </row>
    <row r="261" spans="4:33">
      <c r="D261" s="79" t="s">
        <v>451</v>
      </c>
      <c r="E261" s="80" t="s">
        <v>452</v>
      </c>
      <c r="F261" s="274" t="s">
        <v>60</v>
      </c>
      <c r="G261" s="275"/>
      <c r="H261" s="275"/>
      <c r="I261" s="276">
        <v>22484.00028874119</v>
      </c>
      <c r="J261" s="94">
        <v>0.49548454829006233</v>
      </c>
      <c r="K261" s="277">
        <v>11140.474726820559</v>
      </c>
      <c r="L261" s="278">
        <f>VLOOKUP(D261,'[1]2026-27 Calculations'!$B$5:$AU$292,29,FALSE)</f>
        <v>86622334.044516295</v>
      </c>
      <c r="M261" s="277">
        <f>VLOOKUP(D261,'[1]2026-27 Calculations'!$B$5:$AU$292,42,FALSE)</f>
        <v>826890.74227993167</v>
      </c>
      <c r="N261" s="277">
        <f>VLOOKUP(D261,'[1]2026-27 Calculations'!$B$5:$AU$292,43,FALSE)</f>
        <v>1205739.0277809103</v>
      </c>
      <c r="O261" s="279">
        <f>VLOOKUP(D261,'[1]2026-27 Calculations'!$B$5:$AU$292,46,FALSE)</f>
        <v>88655000</v>
      </c>
      <c r="P261" s="280"/>
      <c r="Q261" s="281">
        <f t="shared" si="17"/>
        <v>0</v>
      </c>
      <c r="R261" s="282">
        <v>22484.00028874119</v>
      </c>
      <c r="S261" s="94">
        <v>0.49548454829006233</v>
      </c>
      <c r="T261" s="277">
        <v>11140.474726820559</v>
      </c>
      <c r="U261" s="278">
        <f>VLOOKUP(D261,'[1]2027-28 Calculations'!$B$4:$AU$291,29,FALSE)</f>
        <v>91659748.138727635</v>
      </c>
      <c r="V261" s="277">
        <f>VLOOKUP(D261,'[1]2027-28 Calculations'!$B$4:$AU$291,42,FALSE)</f>
        <v>792862.11028341716</v>
      </c>
      <c r="W261" s="277">
        <f>VLOOKUP(D261,'[1]2027-28 Calculations'!$B$4:$AU$291,43,FALSE)</f>
        <v>1111445.8994128818</v>
      </c>
      <c r="X261" s="284">
        <f>VLOOKUP(D261,'[1]2027-28 Calculations'!$B$4:$AU$291,46,FALSE)</f>
        <v>93564000</v>
      </c>
      <c r="Y261" s="280"/>
      <c r="Z261" s="285">
        <f t="shared" si="18"/>
        <v>0</v>
      </c>
      <c r="AA261" s="282">
        <v>22484.00028874119</v>
      </c>
      <c r="AB261" s="94">
        <v>0.49548454829006233</v>
      </c>
      <c r="AC261" s="277">
        <v>11140.474726820559</v>
      </c>
      <c r="AD261" s="278">
        <f>VLOOKUP(D261,'[1]2028-29 Calculations '!$B$4:$AU$291,29,FALSE)</f>
        <v>92947137.969165489</v>
      </c>
      <c r="AE261" s="277">
        <f>VLOOKUP(D261,'[1]2028-29 Calculations '!$B$4:$AU$291,42,FALSE)</f>
        <v>882716.88653180993</v>
      </c>
      <c r="AF261" s="277">
        <f>VLOOKUP(D261,'[1]2028-29 Calculations '!$B$4:$AU$291,43,FALSE)</f>
        <v>1288020.4607441244</v>
      </c>
      <c r="AG261" s="284">
        <f>VLOOKUP(D261,'[1]2028-29 Calculations '!$B$4:$AU$291,46,FALSE)</f>
        <v>95118000</v>
      </c>
    </row>
    <row r="262" spans="4:33">
      <c r="D262" s="79" t="s">
        <v>453</v>
      </c>
      <c r="E262" s="80" t="s">
        <v>454</v>
      </c>
      <c r="F262" s="274" t="s">
        <v>60</v>
      </c>
      <c r="G262" s="275"/>
      <c r="H262" s="275"/>
      <c r="I262" s="276">
        <v>16869.142489513866</v>
      </c>
      <c r="J262" s="94">
        <v>0.52923086762408011</v>
      </c>
      <c r="K262" s="277">
        <v>8927.6709157996575</v>
      </c>
      <c r="L262" s="278">
        <f>VLOOKUP(D262,'[1]2026-27 Calculations'!$B$5:$AU$292,29,FALSE)</f>
        <v>69416762.864343137</v>
      </c>
      <c r="M262" s="277">
        <f>VLOOKUP(D262,'[1]2026-27 Calculations'!$B$5:$AU$292,42,FALSE)</f>
        <v>3075734.7823932702</v>
      </c>
      <c r="N262" s="277">
        <f>VLOOKUP(D262,'[1]2026-27 Calculations'!$B$5:$AU$292,43,FALSE)</f>
        <v>3966326.2595223496</v>
      </c>
      <c r="O262" s="279">
        <f>VLOOKUP(D262,'[1]2026-27 Calculations'!$B$5:$AU$292,46,FALSE)</f>
        <v>76459000</v>
      </c>
      <c r="P262" s="280"/>
      <c r="Q262" s="281">
        <f t="shared" si="17"/>
        <v>0</v>
      </c>
      <c r="R262" s="282">
        <v>16869.142489513866</v>
      </c>
      <c r="S262" s="94">
        <v>0.52923086762408011</v>
      </c>
      <c r="T262" s="277">
        <v>8927.6709157996575</v>
      </c>
      <c r="U262" s="278">
        <f>VLOOKUP(D262,'[1]2027-28 Calculations'!$B$4:$AU$291,29,FALSE)</f>
        <v>73453608.367116868</v>
      </c>
      <c r="V262" s="277">
        <f>VLOOKUP(D262,'[1]2027-28 Calculations'!$B$4:$AU$291,42,FALSE)</f>
        <v>2980086.5994999353</v>
      </c>
      <c r="W262" s="277">
        <f>VLOOKUP(D262,'[1]2027-28 Calculations'!$B$4:$AU$291,43,FALSE)</f>
        <v>3656145.2812828519</v>
      </c>
      <c r="X262" s="284">
        <f>VLOOKUP(D262,'[1]2027-28 Calculations'!$B$4:$AU$291,46,FALSE)</f>
        <v>80090000</v>
      </c>
      <c r="Y262" s="280"/>
      <c r="Z262" s="285">
        <f t="shared" si="18"/>
        <v>0</v>
      </c>
      <c r="AA262" s="282">
        <v>16869.142489513866</v>
      </c>
      <c r="AB262" s="94">
        <v>0.52923086762408011</v>
      </c>
      <c r="AC262" s="277">
        <v>8927.6709157996575</v>
      </c>
      <c r="AD262" s="278">
        <f>VLOOKUP(D262,'[1]2028-29 Calculations '!$B$4:$AU$291,29,FALSE)</f>
        <v>74485287.270245284</v>
      </c>
      <c r="AE262" s="277">
        <f>VLOOKUP(D262,'[1]2028-29 Calculations '!$B$4:$AU$291,42,FALSE)</f>
        <v>3282780.0753547875</v>
      </c>
      <c r="AF262" s="277">
        <f>VLOOKUP(D262,'[1]2028-29 Calculations '!$B$4:$AU$291,43,FALSE)</f>
        <v>4236994.2902601128</v>
      </c>
      <c r="AG262" s="284">
        <f>VLOOKUP(D262,'[1]2028-29 Calculations '!$B$4:$AU$291,46,FALSE)</f>
        <v>82005000</v>
      </c>
    </row>
    <row r="263" spans="4:33">
      <c r="D263" s="79" t="s">
        <v>455</v>
      </c>
      <c r="E263" s="80" t="s">
        <v>456</v>
      </c>
      <c r="F263" s="274" t="s">
        <v>60</v>
      </c>
      <c r="G263" s="275"/>
      <c r="H263" s="275"/>
      <c r="I263" s="276">
        <v>21815.754631705589</v>
      </c>
      <c r="J263" s="94">
        <v>0.43836852258274356</v>
      </c>
      <c r="K263" s="277">
        <v>9563.3401269284241</v>
      </c>
      <c r="L263" s="278">
        <f>VLOOKUP(D263,'[1]2026-27 Calculations'!$B$5:$AU$292,29,FALSE)</f>
        <v>74359384.440032929</v>
      </c>
      <c r="M263" s="277">
        <f>VLOOKUP(D263,'[1]2026-27 Calculations'!$B$5:$AU$292,42,FALSE)</f>
        <v>0</v>
      </c>
      <c r="N263" s="277">
        <f>VLOOKUP(D263,'[1]2026-27 Calculations'!$B$5:$AU$292,43,FALSE)</f>
        <v>0</v>
      </c>
      <c r="O263" s="279">
        <f>VLOOKUP(D263,'[1]2026-27 Calculations'!$B$5:$AU$292,46,FALSE)</f>
        <v>74359000</v>
      </c>
      <c r="P263" s="280"/>
      <c r="Q263" s="281">
        <f t="shared" si="17"/>
        <v>0</v>
      </c>
      <c r="R263" s="282">
        <v>21815.754631705589</v>
      </c>
      <c r="S263" s="94">
        <v>0.43836852258274356</v>
      </c>
      <c r="T263" s="277">
        <v>9563.3401269284241</v>
      </c>
      <c r="U263" s="278">
        <f>VLOOKUP(D263,'[1]2027-28 Calculations'!$B$4:$AU$291,29,FALSE)</f>
        <v>78683661.952834666</v>
      </c>
      <c r="V263" s="277">
        <f>VLOOKUP(D263,'[1]2027-28 Calculations'!$B$4:$AU$291,42,FALSE)</f>
        <v>0</v>
      </c>
      <c r="W263" s="277">
        <f>VLOOKUP(D263,'[1]2027-28 Calculations'!$B$4:$AU$291,43,FALSE)</f>
        <v>0</v>
      </c>
      <c r="X263" s="284">
        <f>VLOOKUP(D263,'[1]2027-28 Calculations'!$B$4:$AU$291,46,FALSE)</f>
        <v>78684000</v>
      </c>
      <c r="Y263" s="280"/>
      <c r="Z263" s="285">
        <f t="shared" si="18"/>
        <v>0</v>
      </c>
      <c r="AA263" s="282">
        <v>21815.754631705589</v>
      </c>
      <c r="AB263" s="94">
        <v>0.43836852258274356</v>
      </c>
      <c r="AC263" s="277">
        <v>9563.3401269284241</v>
      </c>
      <c r="AD263" s="278">
        <f>VLOOKUP(D263,'[1]2028-29 Calculations '!$B$4:$AU$291,29,FALSE)</f>
        <v>79788798.594344705</v>
      </c>
      <c r="AE263" s="277">
        <f>VLOOKUP(D263,'[1]2028-29 Calculations '!$B$4:$AU$291,42,FALSE)</f>
        <v>0</v>
      </c>
      <c r="AF263" s="277">
        <f>VLOOKUP(D263,'[1]2028-29 Calculations '!$B$4:$AU$291,43,FALSE)</f>
        <v>0</v>
      </c>
      <c r="AG263" s="284">
        <f>VLOOKUP(D263,'[1]2028-29 Calculations '!$B$4:$AU$291,46,FALSE)</f>
        <v>79789000</v>
      </c>
    </row>
    <row r="264" spans="4:33">
      <c r="D264" s="79" t="s">
        <v>457</v>
      </c>
      <c r="E264" s="80" t="s">
        <v>458</v>
      </c>
      <c r="F264" s="274" t="s">
        <v>60</v>
      </c>
      <c r="G264" s="275"/>
      <c r="H264" s="275"/>
      <c r="I264" s="276">
        <v>42793.249926729026</v>
      </c>
      <c r="J264" s="94">
        <v>0.45000527578082317</v>
      </c>
      <c r="K264" s="277">
        <v>19257.188234835387</v>
      </c>
      <c r="L264" s="278">
        <f>VLOOKUP(D264,'[1]2026-27 Calculations'!$B$5:$AU$292,29,FALSE)</f>
        <v>149733528.68169099</v>
      </c>
      <c r="M264" s="277">
        <f>VLOOKUP(D264,'[1]2026-27 Calculations'!$B$5:$AU$292,42,FALSE)</f>
        <v>350264.41528468532</v>
      </c>
      <c r="N264" s="277">
        <f>VLOOKUP(D264,'[1]2026-27 Calculations'!$B$5:$AU$292,43,FALSE)</f>
        <v>668147.4495282179</v>
      </c>
      <c r="O264" s="279">
        <f>VLOOKUP(D264,'[1]2026-27 Calculations'!$B$5:$AU$292,46,FALSE)</f>
        <v>150752000</v>
      </c>
      <c r="P264" s="280"/>
      <c r="Q264" s="281">
        <f t="shared" si="17"/>
        <v>0</v>
      </c>
      <c r="R264" s="282">
        <v>42793.249926729026</v>
      </c>
      <c r="S264" s="94">
        <v>0.45000527578082317</v>
      </c>
      <c r="T264" s="277">
        <v>19257.188234835387</v>
      </c>
      <c r="U264" s="278">
        <f>VLOOKUP(D264,'[1]2027-28 Calculations'!$B$4:$AU$291,29,FALSE)</f>
        <v>158441095.80138466</v>
      </c>
      <c r="V264" s="277">
        <f>VLOOKUP(D264,'[1]2027-28 Calculations'!$B$4:$AU$291,42,FALSE)</f>
        <v>329689.21295399865</v>
      </c>
      <c r="W264" s="277">
        <f>VLOOKUP(D264,'[1]2027-28 Calculations'!$B$4:$AU$291,43,FALSE)</f>
        <v>615895.91600766347</v>
      </c>
      <c r="X264" s="284">
        <f>VLOOKUP(D264,'[1]2027-28 Calculations'!$B$4:$AU$291,46,FALSE)</f>
        <v>159387000</v>
      </c>
      <c r="Y264" s="280"/>
      <c r="Z264" s="285">
        <f t="shared" si="18"/>
        <v>0</v>
      </c>
      <c r="AA264" s="282">
        <v>42793.249926729026</v>
      </c>
      <c r="AB264" s="94">
        <v>0.45000527578082317</v>
      </c>
      <c r="AC264" s="277">
        <v>19257.188234835387</v>
      </c>
      <c r="AD264" s="278">
        <f>VLOOKUP(D264,'[1]2028-29 Calculations '!$B$4:$AU$291,29,FALSE)</f>
        <v>160666450.54651675</v>
      </c>
      <c r="AE264" s="277">
        <f>VLOOKUP(D264,'[1]2028-29 Calculations '!$B$4:$AU$291,42,FALSE)</f>
        <v>374033.01247665804</v>
      </c>
      <c r="AF264" s="277">
        <f>VLOOKUP(D264,'[1]2028-29 Calculations '!$B$4:$AU$291,43,FALSE)</f>
        <v>713742.82988102839</v>
      </c>
      <c r="AG264" s="284">
        <f>VLOOKUP(D264,'[1]2028-29 Calculations '!$B$4:$AU$291,46,FALSE)</f>
        <v>161754000</v>
      </c>
    </row>
    <row r="265" spans="4:33">
      <c r="D265" s="79" t="s">
        <v>459</v>
      </c>
      <c r="E265" s="80" t="s">
        <v>460</v>
      </c>
      <c r="F265" s="274" t="s">
        <v>60</v>
      </c>
      <c r="G265" s="275"/>
      <c r="H265" s="275"/>
      <c r="I265" s="276">
        <v>49848.767168224775</v>
      </c>
      <c r="J265" s="94">
        <v>0.45325843632120849</v>
      </c>
      <c r="K265" s="277">
        <v>22594.374259209559</v>
      </c>
      <c r="L265" s="278">
        <f>VLOOKUP(D265,'[1]2026-27 Calculations'!$B$5:$AU$292,29,FALSE)</f>
        <v>175681690.6461077</v>
      </c>
      <c r="M265" s="277">
        <f>VLOOKUP(D265,'[1]2026-27 Calculations'!$B$5:$AU$292,42,FALSE)</f>
        <v>0</v>
      </c>
      <c r="N265" s="277">
        <f>VLOOKUP(D265,'[1]2026-27 Calculations'!$B$5:$AU$292,43,FALSE)</f>
        <v>0</v>
      </c>
      <c r="O265" s="279">
        <f>VLOOKUP(D265,'[1]2026-27 Calculations'!$B$5:$AU$292,46,FALSE)</f>
        <v>175682000</v>
      </c>
      <c r="P265" s="280"/>
      <c r="Q265" s="281">
        <f t="shared" si="17"/>
        <v>0</v>
      </c>
      <c r="R265" s="282">
        <v>49848.767168224775</v>
      </c>
      <c r="S265" s="94">
        <v>0.45325843632120849</v>
      </c>
      <c r="T265" s="277">
        <v>22594.374259209559</v>
      </c>
      <c r="U265" s="278">
        <f>VLOOKUP(D265,'[1]2027-28 Calculations'!$B$4:$AU$291,29,FALSE)</f>
        <v>185898240.85013217</v>
      </c>
      <c r="V265" s="277">
        <f>VLOOKUP(D265,'[1]2027-28 Calculations'!$B$4:$AU$291,42,FALSE)</f>
        <v>0</v>
      </c>
      <c r="W265" s="277">
        <f>VLOOKUP(D265,'[1]2027-28 Calculations'!$B$4:$AU$291,43,FALSE)</f>
        <v>0</v>
      </c>
      <c r="X265" s="284">
        <f>VLOOKUP(D265,'[1]2027-28 Calculations'!$B$4:$AU$291,46,FALSE)</f>
        <v>185898000</v>
      </c>
      <c r="Y265" s="280"/>
      <c r="Z265" s="285">
        <f t="shared" si="18"/>
        <v>0</v>
      </c>
      <c r="AA265" s="282">
        <v>49848.767168224775</v>
      </c>
      <c r="AB265" s="94">
        <v>0.45325843632120849</v>
      </c>
      <c r="AC265" s="277">
        <v>22594.374259209559</v>
      </c>
      <c r="AD265" s="278">
        <f>VLOOKUP(D265,'[1]2028-29 Calculations '!$B$4:$AU$291,29,FALSE)</f>
        <v>188509239.78506848</v>
      </c>
      <c r="AE265" s="277">
        <f>VLOOKUP(D265,'[1]2028-29 Calculations '!$B$4:$AU$291,42,FALSE)</f>
        <v>0</v>
      </c>
      <c r="AF265" s="277">
        <f>VLOOKUP(D265,'[1]2028-29 Calculations '!$B$4:$AU$291,43,FALSE)</f>
        <v>0</v>
      </c>
      <c r="AG265" s="284">
        <f>VLOOKUP(D265,'[1]2028-29 Calculations '!$B$4:$AU$291,46,FALSE)</f>
        <v>188509000</v>
      </c>
    </row>
    <row r="266" spans="4:33" s="10" customFormat="1">
      <c r="D266" s="104" t="s">
        <v>461</v>
      </c>
      <c r="E266" s="105" t="s">
        <v>462</v>
      </c>
      <c r="F266" s="286" t="s">
        <v>74</v>
      </c>
      <c r="G266" s="287"/>
      <c r="H266" s="287"/>
      <c r="I266" s="258">
        <v>153810.91450491443</v>
      </c>
      <c r="J266" s="107">
        <v>0</v>
      </c>
      <c r="K266" s="261">
        <v>0</v>
      </c>
      <c r="L266" s="260">
        <f>VLOOKUP(D266,'[1]2026-27 Calculations'!$B$5:$AU$292,29,FALSE)</f>
        <v>0</v>
      </c>
      <c r="M266" s="261">
        <f>VLOOKUP(D266,'[1]2026-27 Calculations'!$B$5:$AU$292,42,FALSE)</f>
        <v>13400482.97219922</v>
      </c>
      <c r="N266" s="261">
        <f>VLOOKUP(D266,'[1]2026-27 Calculations'!$B$5:$AU$292,43,FALSE)</f>
        <v>10831644.894438481</v>
      </c>
      <c r="O266" s="262">
        <f>VLOOKUP(D266,'[1]2026-27 Calculations'!$B$5:$AU$292,46,FALSE)</f>
        <v>24232000</v>
      </c>
      <c r="P266" s="288"/>
      <c r="Q266" s="263">
        <f t="shared" si="17"/>
        <v>0</v>
      </c>
      <c r="R266" s="264">
        <v>153810.91450491443</v>
      </c>
      <c r="S266" s="107">
        <v>0</v>
      </c>
      <c r="T266" s="261">
        <v>0</v>
      </c>
      <c r="U266" s="260">
        <f>VLOOKUP(D266,'[1]2027-28 Calculations'!$B$4:$AU$291,29,FALSE)</f>
        <v>0</v>
      </c>
      <c r="V266" s="261">
        <f>VLOOKUP(D266,'[1]2027-28 Calculations'!$B$4:$AU$291,42,FALSE)</f>
        <v>12641798.982639663</v>
      </c>
      <c r="W266" s="261">
        <f>VLOOKUP(D266,'[1]2027-28 Calculations'!$B$4:$AU$291,43,FALSE)</f>
        <v>11189089.175954951</v>
      </c>
      <c r="X266" s="266">
        <f>VLOOKUP(D266,'[1]2027-28 Calculations'!$B$4:$AU$291,46,FALSE)</f>
        <v>23831000</v>
      </c>
      <c r="Y266" s="288"/>
      <c r="Z266" s="289">
        <f t="shared" si="18"/>
        <v>0</v>
      </c>
      <c r="AA266" s="264">
        <v>153810.91450491443</v>
      </c>
      <c r="AB266" s="107">
        <v>0</v>
      </c>
      <c r="AC266" s="261">
        <v>0</v>
      </c>
      <c r="AD266" s="260">
        <f>VLOOKUP(D266,'[1]2028-29 Calculations '!$B$4:$AU$291,29,FALSE)</f>
        <v>0</v>
      </c>
      <c r="AE266" s="261">
        <f>VLOOKUP(D266,'[1]2028-29 Calculations '!$B$4:$AU$291,42,FALSE)</f>
        <v>14309266.669627765</v>
      </c>
      <c r="AF266" s="261">
        <f>VLOOKUP(D266,'[1]2028-29 Calculations '!$B$4:$AU$291,43,FALSE)</f>
        <v>11547140.029585509</v>
      </c>
      <c r="AG266" s="266">
        <f>VLOOKUP(D266,'[1]2028-29 Calculations '!$B$4:$AU$291,46,FALSE)</f>
        <v>25856000</v>
      </c>
    </row>
    <row r="267" spans="4:33">
      <c r="D267" s="79" t="s">
        <v>463</v>
      </c>
      <c r="E267" s="80" t="s">
        <v>464</v>
      </c>
      <c r="F267" s="274" t="s">
        <v>60</v>
      </c>
      <c r="G267" s="275"/>
      <c r="H267" s="275"/>
      <c r="I267" s="276">
        <v>42080.84181247386</v>
      </c>
      <c r="J267" s="94">
        <v>0.50879056772311215</v>
      </c>
      <c r="K267" s="277">
        <v>21410.335396035051</v>
      </c>
      <c r="L267" s="278">
        <f>VLOOKUP(D267,'[1]2026-27 Calculations'!$B$5:$AU$292,29,FALSE)</f>
        <v>166475241.86877963</v>
      </c>
      <c r="M267" s="277">
        <f>VLOOKUP(D267,'[1]2026-27 Calculations'!$B$5:$AU$292,42,FALSE)</f>
        <v>0</v>
      </c>
      <c r="N267" s="277">
        <f>VLOOKUP(D267,'[1]2026-27 Calculations'!$B$5:$AU$292,43,FALSE)</f>
        <v>0</v>
      </c>
      <c r="O267" s="279">
        <f>VLOOKUP(D267,'[1]2026-27 Calculations'!$B$5:$AU$292,46,FALSE)</f>
        <v>166475000</v>
      </c>
      <c r="P267" s="280"/>
      <c r="Q267" s="281">
        <f t="shared" si="17"/>
        <v>0</v>
      </c>
      <c r="R267" s="282">
        <v>42080.84181247386</v>
      </c>
      <c r="S267" s="94">
        <v>0.50879056772311215</v>
      </c>
      <c r="T267" s="277">
        <v>21410.335396035051</v>
      </c>
      <c r="U267" s="278">
        <f>VLOOKUP(D267,'[1]2027-28 Calculations'!$B$4:$AU$291,29,FALSE)</f>
        <v>176156402.49527654</v>
      </c>
      <c r="V267" s="277">
        <f>VLOOKUP(D267,'[1]2027-28 Calculations'!$B$4:$AU$291,42,FALSE)</f>
        <v>0</v>
      </c>
      <c r="W267" s="277">
        <f>VLOOKUP(D267,'[1]2027-28 Calculations'!$B$4:$AU$291,43,FALSE)</f>
        <v>0</v>
      </c>
      <c r="X267" s="284">
        <f>VLOOKUP(D267,'[1]2027-28 Calculations'!$B$4:$AU$291,46,FALSE)</f>
        <v>176156000</v>
      </c>
      <c r="Y267" s="280"/>
      <c r="Z267" s="285">
        <f t="shared" si="18"/>
        <v>0</v>
      </c>
      <c r="AA267" s="282">
        <v>42080.84181247386</v>
      </c>
      <c r="AB267" s="94">
        <v>0.50879056772311215</v>
      </c>
      <c r="AC267" s="277">
        <v>21410.335396035051</v>
      </c>
      <c r="AD267" s="278">
        <f>VLOOKUP(D267,'[1]2028-29 Calculations '!$B$4:$AU$291,29,FALSE)</f>
        <v>178630574.26362678</v>
      </c>
      <c r="AE267" s="277">
        <f>VLOOKUP(D267,'[1]2028-29 Calculations '!$B$4:$AU$291,42,FALSE)</f>
        <v>0</v>
      </c>
      <c r="AF267" s="277">
        <f>VLOOKUP(D267,'[1]2028-29 Calculations '!$B$4:$AU$291,43,FALSE)</f>
        <v>0</v>
      </c>
      <c r="AG267" s="284">
        <f>VLOOKUP(D267,'[1]2028-29 Calculations '!$B$4:$AU$291,46,FALSE)</f>
        <v>178631000</v>
      </c>
    </row>
    <row r="268" spans="4:33">
      <c r="D268" s="79" t="s">
        <v>465</v>
      </c>
      <c r="E268" s="80" t="s">
        <v>466</v>
      </c>
      <c r="F268" s="274" t="s">
        <v>60</v>
      </c>
      <c r="G268" s="275"/>
      <c r="H268" s="275"/>
      <c r="I268" s="276">
        <v>81745.617084984115</v>
      </c>
      <c r="J268" s="94">
        <v>0.41626664722329593</v>
      </c>
      <c r="K268" s="277">
        <v>34027.973949165716</v>
      </c>
      <c r="L268" s="278">
        <f>VLOOKUP(D268,'[1]2026-27 Calculations'!$B$5:$AU$292,29,FALSE)</f>
        <v>264583206.60128254</v>
      </c>
      <c r="M268" s="277">
        <f>VLOOKUP(D268,'[1]2026-27 Calculations'!$B$5:$AU$292,42,FALSE)</f>
        <v>0</v>
      </c>
      <c r="N268" s="277">
        <f>VLOOKUP(D268,'[1]2026-27 Calculations'!$B$5:$AU$292,43,FALSE)</f>
        <v>0</v>
      </c>
      <c r="O268" s="279">
        <f>VLOOKUP(D268,'[1]2026-27 Calculations'!$B$5:$AU$292,46,FALSE)</f>
        <v>264583000</v>
      </c>
      <c r="P268" s="280"/>
      <c r="Q268" s="281">
        <f t="shared" si="17"/>
        <v>0</v>
      </c>
      <c r="R268" s="282">
        <v>81745.617084984115</v>
      </c>
      <c r="S268" s="94">
        <v>0.41626664722329593</v>
      </c>
      <c r="T268" s="277">
        <v>34027.973949165716</v>
      </c>
      <c r="U268" s="278">
        <f>VLOOKUP(D268,'[1]2027-28 Calculations'!$B$4:$AU$291,29,FALSE)</f>
        <v>279969713.88865244</v>
      </c>
      <c r="V268" s="277">
        <f>VLOOKUP(D268,'[1]2027-28 Calculations'!$B$4:$AU$291,42,FALSE)</f>
        <v>0</v>
      </c>
      <c r="W268" s="277">
        <f>VLOOKUP(D268,'[1]2027-28 Calculations'!$B$4:$AU$291,43,FALSE)</f>
        <v>0</v>
      </c>
      <c r="X268" s="284">
        <f>VLOOKUP(D268,'[1]2027-28 Calculations'!$B$4:$AU$291,46,FALSE)</f>
        <v>279970000</v>
      </c>
      <c r="Y268" s="280"/>
      <c r="Z268" s="285">
        <f t="shared" si="18"/>
        <v>0</v>
      </c>
      <c r="AA268" s="282">
        <v>81745.617084984115</v>
      </c>
      <c r="AB268" s="94">
        <v>0.41626664722329593</v>
      </c>
      <c r="AC268" s="277">
        <v>34027.973949165716</v>
      </c>
      <c r="AD268" s="278">
        <f>VLOOKUP(D268,'[1]2028-29 Calculations '!$B$4:$AU$291,29,FALSE)</f>
        <v>283901976.08454382</v>
      </c>
      <c r="AE268" s="277">
        <f>VLOOKUP(D268,'[1]2028-29 Calculations '!$B$4:$AU$291,42,FALSE)</f>
        <v>0</v>
      </c>
      <c r="AF268" s="277">
        <f>VLOOKUP(D268,'[1]2028-29 Calculations '!$B$4:$AU$291,43,FALSE)</f>
        <v>0</v>
      </c>
      <c r="AG268" s="284">
        <f>VLOOKUP(D268,'[1]2028-29 Calculations '!$B$4:$AU$291,46,FALSE)</f>
        <v>283902000</v>
      </c>
    </row>
    <row r="269" spans="4:33">
      <c r="D269" s="79" t="s">
        <v>467</v>
      </c>
      <c r="E269" s="80" t="s">
        <v>468</v>
      </c>
      <c r="F269" s="274" t="s">
        <v>60</v>
      </c>
      <c r="G269" s="275"/>
      <c r="H269" s="275"/>
      <c r="I269" s="276">
        <v>61827.214579034793</v>
      </c>
      <c r="J269" s="94">
        <v>0.51241557139866389</v>
      </c>
      <c r="K269" s="277">
        <v>31681.227486503918</v>
      </c>
      <c r="L269" s="278">
        <f>VLOOKUP(D269,'[1]2026-27 Calculations'!$B$5:$AU$292,29,FALSE)</f>
        <v>246336169.46945533</v>
      </c>
      <c r="M269" s="277">
        <f>VLOOKUP(D269,'[1]2026-27 Calculations'!$B$5:$AU$292,42,FALSE)</f>
        <v>0</v>
      </c>
      <c r="N269" s="277">
        <f>VLOOKUP(D269,'[1]2026-27 Calculations'!$B$5:$AU$292,43,FALSE)</f>
        <v>0</v>
      </c>
      <c r="O269" s="279">
        <f>VLOOKUP(D269,'[1]2026-27 Calculations'!$B$5:$AU$292,46,FALSE)</f>
        <v>246336000</v>
      </c>
      <c r="P269" s="280"/>
      <c r="Q269" s="281">
        <f t="shared" si="17"/>
        <v>0</v>
      </c>
      <c r="R269" s="282">
        <v>61827.214579034793</v>
      </c>
      <c r="S269" s="94">
        <v>0.51241557139866389</v>
      </c>
      <c r="T269" s="277">
        <v>31681.227486503918</v>
      </c>
      <c r="U269" s="278">
        <f>VLOOKUP(D269,'[1]2027-28 Calculations'!$B$4:$AU$291,29,FALSE)</f>
        <v>260661543.00835997</v>
      </c>
      <c r="V269" s="277">
        <f>VLOOKUP(D269,'[1]2027-28 Calculations'!$B$4:$AU$291,42,FALSE)</f>
        <v>0</v>
      </c>
      <c r="W269" s="277">
        <f>VLOOKUP(D269,'[1]2027-28 Calculations'!$B$4:$AU$291,43,FALSE)</f>
        <v>0</v>
      </c>
      <c r="X269" s="284">
        <f>VLOOKUP(D269,'[1]2027-28 Calculations'!$B$4:$AU$291,46,FALSE)</f>
        <v>260662000</v>
      </c>
      <c r="Y269" s="280"/>
      <c r="Z269" s="285">
        <f t="shared" si="18"/>
        <v>0</v>
      </c>
      <c r="AA269" s="282">
        <v>61827.214579034793</v>
      </c>
      <c r="AB269" s="94">
        <v>0.51241557139866389</v>
      </c>
      <c r="AC269" s="277">
        <v>31681.227486503918</v>
      </c>
      <c r="AD269" s="278">
        <f>VLOOKUP(D269,'[1]2028-29 Calculations '!$B$4:$AU$291,29,FALSE)</f>
        <v>264322615.90534538</v>
      </c>
      <c r="AE269" s="277">
        <f>VLOOKUP(D269,'[1]2028-29 Calculations '!$B$4:$AU$291,42,FALSE)</f>
        <v>0</v>
      </c>
      <c r="AF269" s="277">
        <f>VLOOKUP(D269,'[1]2028-29 Calculations '!$B$4:$AU$291,43,FALSE)</f>
        <v>0</v>
      </c>
      <c r="AG269" s="284">
        <f>VLOOKUP(D269,'[1]2028-29 Calculations '!$B$4:$AU$291,46,FALSE)</f>
        <v>264323000</v>
      </c>
    </row>
    <row r="270" spans="4:33">
      <c r="D270" s="79" t="s">
        <v>469</v>
      </c>
      <c r="E270" s="80" t="s">
        <v>470</v>
      </c>
      <c r="F270" s="274" t="s">
        <v>60</v>
      </c>
      <c r="G270" s="275"/>
      <c r="H270" s="275"/>
      <c r="I270" s="276">
        <v>51623.905868474649</v>
      </c>
      <c r="J270" s="94">
        <v>0.4963942855096915</v>
      </c>
      <c r="K270" s="277">
        <v>25625.811868801044</v>
      </c>
      <c r="L270" s="278">
        <f>VLOOKUP(D270,'[1]2026-27 Calculations'!$B$5:$AU$292,29,FALSE)</f>
        <v>199252517.53564417</v>
      </c>
      <c r="M270" s="277">
        <f>VLOOKUP(D270,'[1]2026-27 Calculations'!$B$5:$AU$292,42,FALSE)</f>
        <v>0</v>
      </c>
      <c r="N270" s="277">
        <f>VLOOKUP(D270,'[1]2026-27 Calculations'!$B$5:$AU$292,43,FALSE)</f>
        <v>0</v>
      </c>
      <c r="O270" s="279">
        <f>VLOOKUP(D270,'[1]2026-27 Calculations'!$B$5:$AU$292,46,FALSE)</f>
        <v>199253000</v>
      </c>
      <c r="P270" s="280"/>
      <c r="Q270" s="281">
        <f t="shared" si="17"/>
        <v>0</v>
      </c>
      <c r="R270" s="282">
        <v>51623.905868474649</v>
      </c>
      <c r="S270" s="94">
        <v>0.4963942855096915</v>
      </c>
      <c r="T270" s="277">
        <v>25625.811868801044</v>
      </c>
      <c r="U270" s="278">
        <f>VLOOKUP(D270,'[1]2027-28 Calculations'!$B$4:$AU$291,29,FALSE)</f>
        <v>210839799.85968459</v>
      </c>
      <c r="V270" s="277">
        <f>VLOOKUP(D270,'[1]2027-28 Calculations'!$B$4:$AU$291,42,FALSE)</f>
        <v>0</v>
      </c>
      <c r="W270" s="277">
        <f>VLOOKUP(D270,'[1]2027-28 Calculations'!$B$4:$AU$291,43,FALSE)</f>
        <v>0</v>
      </c>
      <c r="X270" s="284">
        <f>VLOOKUP(D270,'[1]2027-28 Calculations'!$B$4:$AU$291,46,FALSE)</f>
        <v>210840000</v>
      </c>
      <c r="Y270" s="280"/>
      <c r="Z270" s="285">
        <f t="shared" si="18"/>
        <v>0</v>
      </c>
      <c r="AA270" s="282">
        <v>51623.905868474649</v>
      </c>
      <c r="AB270" s="94">
        <v>0.4963942855096915</v>
      </c>
      <c r="AC270" s="277">
        <v>25625.811868801044</v>
      </c>
      <c r="AD270" s="278">
        <f>VLOOKUP(D270,'[1]2028-29 Calculations '!$B$4:$AU$291,29,FALSE)</f>
        <v>213801110.79172087</v>
      </c>
      <c r="AE270" s="277">
        <f>VLOOKUP(D270,'[1]2028-29 Calculations '!$B$4:$AU$291,42,FALSE)</f>
        <v>0</v>
      </c>
      <c r="AF270" s="277">
        <f>VLOOKUP(D270,'[1]2028-29 Calculations '!$B$4:$AU$291,43,FALSE)</f>
        <v>0</v>
      </c>
      <c r="AG270" s="284">
        <f>VLOOKUP(D270,'[1]2028-29 Calculations '!$B$4:$AU$291,46,FALSE)</f>
        <v>213801000</v>
      </c>
    </row>
    <row r="271" spans="4:33">
      <c r="D271" s="290" t="s">
        <v>471</v>
      </c>
      <c r="E271" s="80" t="s">
        <v>472</v>
      </c>
      <c r="F271" s="274" t="s">
        <v>60</v>
      </c>
      <c r="G271" s="275"/>
      <c r="H271" s="275"/>
      <c r="I271" s="276">
        <v>30504.123311085015</v>
      </c>
      <c r="J271" s="94">
        <v>0.50638271921628131</v>
      </c>
      <c r="K271" s="277">
        <v>15446.760909575985</v>
      </c>
      <c r="L271" s="278">
        <f>VLOOKUP(D271,'[1]2026-27 Calculations'!$B$5:$AU$292,29,FALSE)</f>
        <v>120105697.12920451</v>
      </c>
      <c r="M271" s="277">
        <f>VLOOKUP(D271,'[1]2026-27 Calculations'!$B$5:$AU$292,42,FALSE)</f>
        <v>1121149.7975456079</v>
      </c>
      <c r="N271" s="277">
        <f>VLOOKUP(D271,'[1]2026-27 Calculations'!$B$5:$AU$292,43,FALSE)</f>
        <v>1701854.4637896926</v>
      </c>
      <c r="O271" s="279">
        <f>VLOOKUP(D271,'[1]2026-27 Calculations'!$B$5:$AU$292,46,FALSE)</f>
        <v>122929000</v>
      </c>
      <c r="P271" s="280"/>
      <c r="Q271" s="281">
        <f t="shared" si="17"/>
        <v>0</v>
      </c>
      <c r="R271" s="282">
        <v>30504.123311085015</v>
      </c>
      <c r="S271" s="94">
        <v>0.50638271921628131</v>
      </c>
      <c r="T271" s="277">
        <v>15446.760909575985</v>
      </c>
      <c r="U271" s="278">
        <f>VLOOKUP(D271,'[1]2027-28 Calculations'!$B$4:$AU$291,29,FALSE)</f>
        <v>127090294.55650085</v>
      </c>
      <c r="V271" s="277">
        <f>VLOOKUP(D271,'[1]2027-28 Calculations'!$B$4:$AU$291,42,FALSE)</f>
        <v>1060335.1609544442</v>
      </c>
      <c r="W271" s="277">
        <f>VLOOKUP(D271,'[1]2027-28 Calculations'!$B$4:$AU$291,43,FALSE)</f>
        <v>1568763.3240650666</v>
      </c>
      <c r="X271" s="284">
        <f>VLOOKUP(D271,'[1]2027-28 Calculations'!$B$4:$AU$291,46,FALSE)</f>
        <v>129719000</v>
      </c>
      <c r="Y271" s="280"/>
      <c r="Z271" s="285">
        <f t="shared" si="18"/>
        <v>0</v>
      </c>
      <c r="AA271" s="282">
        <v>30504.123311085015</v>
      </c>
      <c r="AB271" s="94">
        <v>0.50638271921628131</v>
      </c>
      <c r="AC271" s="277">
        <v>15446.760909575985</v>
      </c>
      <c r="AD271" s="278">
        <f>VLOOKUP(D271,'[1]2028-29 Calculations '!$B$4:$AU$291,29,FALSE)</f>
        <v>128875317.49276027</v>
      </c>
      <c r="AE271" s="277">
        <f>VLOOKUP(D271,'[1]2028-29 Calculations '!$B$4:$AU$291,42,FALSE)</f>
        <v>1197130.787996822</v>
      </c>
      <c r="AF271" s="277">
        <f>VLOOKUP(D271,'[1]2028-29 Calculations '!$B$4:$AU$291,43,FALSE)</f>
        <v>1817991.555439763</v>
      </c>
      <c r="AG271" s="284">
        <f>VLOOKUP(D271,'[1]2028-29 Calculations '!$B$4:$AU$291,46,FALSE)</f>
        <v>131890000</v>
      </c>
    </row>
    <row r="272" spans="4:33" s="10" customFormat="1">
      <c r="D272" s="104" t="s">
        <v>473</v>
      </c>
      <c r="E272" s="105" t="s">
        <v>474</v>
      </c>
      <c r="F272" s="286" t="s">
        <v>74</v>
      </c>
      <c r="G272" s="287"/>
      <c r="H272" s="287"/>
      <c r="I272" s="258">
        <v>267781.70265605242</v>
      </c>
      <c r="J272" s="107">
        <v>0</v>
      </c>
      <c r="K272" s="261">
        <v>0</v>
      </c>
      <c r="L272" s="260">
        <f>VLOOKUP(D272,'[1]2026-27 Calculations'!$B$5:$AU$292,29,FALSE)</f>
        <v>0</v>
      </c>
      <c r="M272" s="261">
        <f>VLOOKUP(D272,'[1]2026-27 Calculations'!$B$5:$AU$292,42,FALSE)</f>
        <v>1527904.8311083587</v>
      </c>
      <c r="N272" s="261">
        <f>VLOOKUP(D272,'[1]2026-27 Calculations'!$B$5:$AU$292,43,FALSE)</f>
        <v>1493347.666494773</v>
      </c>
      <c r="O272" s="262">
        <f>VLOOKUP(D272,'[1]2026-27 Calculations'!$B$5:$AU$292,46,FALSE)</f>
        <v>3021000</v>
      </c>
      <c r="P272" s="288"/>
      <c r="Q272" s="263">
        <f t="shared" si="17"/>
        <v>0</v>
      </c>
      <c r="R272" s="264">
        <v>267781.70265605242</v>
      </c>
      <c r="S272" s="107">
        <v>0</v>
      </c>
      <c r="T272" s="261">
        <v>0</v>
      </c>
      <c r="U272" s="260">
        <f>VLOOKUP(D272,'[1]2027-28 Calculations'!$B$4:$AU$291,29,FALSE)</f>
        <v>0</v>
      </c>
      <c r="V272" s="261">
        <f>VLOOKUP(D272,'[1]2027-28 Calculations'!$B$4:$AU$291,42,FALSE)</f>
        <v>1422362.0239990635</v>
      </c>
      <c r="W272" s="261">
        <f>VLOOKUP(D272,'[1]2027-28 Calculations'!$B$4:$AU$291,43,FALSE)</f>
        <v>1542628.1394891003</v>
      </c>
      <c r="X272" s="266">
        <f>VLOOKUP(D272,'[1]2027-28 Calculations'!$B$4:$AU$291,46,FALSE)</f>
        <v>2965000</v>
      </c>
      <c r="Y272" s="288"/>
      <c r="Z272" s="289">
        <f t="shared" si="18"/>
        <v>0</v>
      </c>
      <c r="AA272" s="264">
        <v>267781.70265605242</v>
      </c>
      <c r="AB272" s="107">
        <v>0</v>
      </c>
      <c r="AC272" s="261">
        <v>0</v>
      </c>
      <c r="AD272" s="260">
        <f>VLOOKUP(D272,'[1]2028-29 Calculations '!$B$4:$AU$291,29,FALSE)</f>
        <v>0</v>
      </c>
      <c r="AE272" s="261">
        <f>VLOOKUP(D272,'[1]2028-29 Calculations '!$B$4:$AU$291,42,FALSE)</f>
        <v>1631897.280588771</v>
      </c>
      <c r="AF272" s="261">
        <f>VLOOKUP(D272,'[1]2028-29 Calculations '!$B$4:$AU$291,43,FALSE)</f>
        <v>1591992.2399527517</v>
      </c>
      <c r="AG272" s="266">
        <f>VLOOKUP(D272,'[1]2028-29 Calculations '!$B$4:$AU$291,46,FALSE)</f>
        <v>3224000</v>
      </c>
    </row>
    <row r="273" spans="4:33">
      <c r="D273" s="79" t="s">
        <v>475</v>
      </c>
      <c r="E273" s="80" t="s">
        <v>476</v>
      </c>
      <c r="F273" s="274" t="s">
        <v>60</v>
      </c>
      <c r="G273" s="275"/>
      <c r="H273" s="275"/>
      <c r="I273" s="276">
        <v>36238.769962102917</v>
      </c>
      <c r="J273" s="94">
        <v>0.53008546242741583</v>
      </c>
      <c r="K273" s="277">
        <v>19209.64513316207</v>
      </c>
      <c r="L273" s="278">
        <f>VLOOKUP(D273,'[1]2026-27 Calculations'!$B$5:$AU$292,29,FALSE)</f>
        <v>149363859.11772317</v>
      </c>
      <c r="M273" s="277">
        <f>VLOOKUP(D273,'[1]2026-27 Calculations'!$B$5:$AU$292,42,FALSE)</f>
        <v>3291136.1353390515</v>
      </c>
      <c r="N273" s="277">
        <f>VLOOKUP(D273,'[1]2026-27 Calculations'!$B$5:$AU$292,43,FALSE)</f>
        <v>5316432.7171915853</v>
      </c>
      <c r="O273" s="279">
        <f>VLOOKUP(D273,'[1]2026-27 Calculations'!$B$5:$AU$292,46,FALSE)</f>
        <v>157971000</v>
      </c>
      <c r="P273" s="280"/>
      <c r="Q273" s="281">
        <f t="shared" si="17"/>
        <v>0</v>
      </c>
      <c r="R273" s="282">
        <v>36238.769962102917</v>
      </c>
      <c r="S273" s="94">
        <v>0.53008546242741583</v>
      </c>
      <c r="T273" s="277">
        <v>19209.64513316207</v>
      </c>
      <c r="U273" s="278">
        <f>VLOOKUP(D273,'[1]2027-28 Calculations'!$B$4:$AU$291,29,FALSE)</f>
        <v>158049928.56372476</v>
      </c>
      <c r="V273" s="277">
        <f>VLOOKUP(D273,'[1]2027-28 Calculations'!$B$4:$AU$291,42,FALSE)</f>
        <v>3097808.4979100605</v>
      </c>
      <c r="W273" s="277">
        <f>VLOOKUP(D273,'[1]2027-28 Calculations'!$B$4:$AU$291,43,FALSE)</f>
        <v>4900668.5583547009</v>
      </c>
      <c r="X273" s="284">
        <f>VLOOKUP(D273,'[1]2027-28 Calculations'!$B$4:$AU$291,46,FALSE)</f>
        <v>166048000</v>
      </c>
      <c r="Y273" s="280"/>
      <c r="Z273" s="285">
        <f t="shared" si="18"/>
        <v>0</v>
      </c>
      <c r="AA273" s="282">
        <v>36238.769962102917</v>
      </c>
      <c r="AB273" s="94">
        <v>0.53008546242741583</v>
      </c>
      <c r="AC273" s="277">
        <v>19209.64513316207</v>
      </c>
      <c r="AD273" s="278">
        <f>VLOOKUP(D273,'[1]2028-29 Calculations '!$B$4:$AU$291,29,FALSE)</f>
        <v>160269789.24266106</v>
      </c>
      <c r="AE273" s="277">
        <f>VLOOKUP(D273,'[1]2028-29 Calculations '!$B$4:$AU$291,42,FALSE)</f>
        <v>3514469.3821412995</v>
      </c>
      <c r="AF273" s="277">
        <f>VLOOKUP(D273,'[1]2028-29 Calculations '!$B$4:$AU$291,43,FALSE)</f>
        <v>5679234.0300329933</v>
      </c>
      <c r="AG273" s="284">
        <f>VLOOKUP(D273,'[1]2028-29 Calculations '!$B$4:$AU$291,46,FALSE)</f>
        <v>169463000</v>
      </c>
    </row>
    <row r="274" spans="4:33">
      <c r="D274" s="79" t="s">
        <v>477</v>
      </c>
      <c r="E274" s="80" t="s">
        <v>478</v>
      </c>
      <c r="F274" s="274" t="s">
        <v>60</v>
      </c>
      <c r="G274" s="275"/>
      <c r="H274" s="275"/>
      <c r="I274" s="276">
        <v>43592.316183179821</v>
      </c>
      <c r="J274" s="94">
        <v>0.50130553502856279</v>
      </c>
      <c r="K274" s="277">
        <v>21853.069387343236</v>
      </c>
      <c r="L274" s="278">
        <f>VLOOKUP(D274,'[1]2026-27 Calculations'!$B$5:$AU$292,29,FALSE)</f>
        <v>169917703.04106978</v>
      </c>
      <c r="M274" s="277">
        <f>VLOOKUP(D274,'[1]2026-27 Calculations'!$B$5:$AU$292,42,FALSE)</f>
        <v>3980806.6888792347</v>
      </c>
      <c r="N274" s="277">
        <f>VLOOKUP(D274,'[1]2026-27 Calculations'!$B$5:$AU$292,43,FALSE)</f>
        <v>7735387.2487192005</v>
      </c>
      <c r="O274" s="279">
        <f>VLOOKUP(D274,'[1]2026-27 Calculations'!$B$5:$AU$292,46,FALSE)</f>
        <v>181634000</v>
      </c>
      <c r="P274" s="280"/>
      <c r="Q274" s="281">
        <f t="shared" si="17"/>
        <v>0</v>
      </c>
      <c r="R274" s="282">
        <v>43592.316183179821</v>
      </c>
      <c r="S274" s="94">
        <v>0.50130553502856279</v>
      </c>
      <c r="T274" s="277">
        <v>21853.069387343236</v>
      </c>
      <c r="U274" s="278">
        <f>VLOOKUP(D274,'[1]2027-28 Calculations'!$B$4:$AU$291,29,FALSE)</f>
        <v>179799055.71525678</v>
      </c>
      <c r="V274" s="277">
        <f>VLOOKUP(D274,'[1]2027-28 Calculations'!$B$4:$AU$291,42,FALSE)</f>
        <v>3746966.482769601</v>
      </c>
      <c r="W274" s="277">
        <f>VLOOKUP(D274,'[1]2027-28 Calculations'!$B$4:$AU$291,43,FALSE)</f>
        <v>7130452.1458368674</v>
      </c>
      <c r="X274" s="284">
        <f>VLOOKUP(D274,'[1]2027-28 Calculations'!$B$4:$AU$291,46,FALSE)</f>
        <v>190676000</v>
      </c>
      <c r="Y274" s="280"/>
      <c r="Z274" s="285">
        <f t="shared" si="18"/>
        <v>0</v>
      </c>
      <c r="AA274" s="282">
        <v>43592.316183179821</v>
      </c>
      <c r="AB274" s="94">
        <v>0.50130553502856279</v>
      </c>
      <c r="AC274" s="277">
        <v>21853.069387343236</v>
      </c>
      <c r="AD274" s="278">
        <f>VLOOKUP(D274,'[1]2028-29 Calculations '!$B$4:$AU$291,29,FALSE)</f>
        <v>182324389.6873709</v>
      </c>
      <c r="AE274" s="277">
        <f>VLOOKUP(D274,'[1]2028-29 Calculations '!$B$4:$AU$291,42,FALSE)</f>
        <v>4250940.2981132129</v>
      </c>
      <c r="AF274" s="277">
        <f>VLOOKUP(D274,'[1]2028-29 Calculations '!$B$4:$AU$291,43,FALSE)</f>
        <v>8263261.6333788643</v>
      </c>
      <c r="AG274" s="284">
        <f>VLOOKUP(D274,'[1]2028-29 Calculations '!$B$4:$AU$291,46,FALSE)</f>
        <v>194839000</v>
      </c>
    </row>
    <row r="275" spans="4:33">
      <c r="D275" s="79" t="s">
        <v>479</v>
      </c>
      <c r="E275" s="80" t="s">
        <v>480</v>
      </c>
      <c r="F275" s="274" t="s">
        <v>60</v>
      </c>
      <c r="G275" s="275"/>
      <c r="H275" s="275"/>
      <c r="I275" s="276">
        <v>12410.739140609961</v>
      </c>
      <c r="J275" s="94">
        <v>0.44021215849276529</v>
      </c>
      <c r="K275" s="277">
        <v>5463.3582655785576</v>
      </c>
      <c r="L275" s="278">
        <f>VLOOKUP(D275,'[1]2026-27 Calculations'!$B$5:$AU$292,29,FALSE)</f>
        <v>42480132.695465304</v>
      </c>
      <c r="M275" s="277">
        <f>VLOOKUP(D275,'[1]2026-27 Calculations'!$B$5:$AU$292,42,FALSE)</f>
        <v>1437629.7345764434</v>
      </c>
      <c r="N275" s="277">
        <f>VLOOKUP(D275,'[1]2026-27 Calculations'!$B$5:$AU$292,43,FALSE)</f>
        <v>1363927.3520124652</v>
      </c>
      <c r="O275" s="279">
        <f>VLOOKUP(D275,'[1]2026-27 Calculations'!$B$5:$AU$292,46,FALSE)</f>
        <v>45282000</v>
      </c>
      <c r="P275" s="280"/>
      <c r="Q275" s="281">
        <f t="shared" si="17"/>
        <v>0</v>
      </c>
      <c r="R275" s="282">
        <v>12410.739140609961</v>
      </c>
      <c r="S275" s="94">
        <v>0.44021215849276529</v>
      </c>
      <c r="T275" s="277">
        <v>5463.3582655785576</v>
      </c>
      <c r="U275" s="278">
        <f>VLOOKUP(D275,'[1]2027-28 Calculations'!$B$4:$AU$291,29,FALSE)</f>
        <v>44950511.974949196</v>
      </c>
      <c r="V275" s="277">
        <f>VLOOKUP(D275,'[1]2027-28 Calculations'!$B$4:$AU$291,42,FALSE)</f>
        <v>1392922.8006194565</v>
      </c>
      <c r="W275" s="277">
        <f>VLOOKUP(D275,'[1]2027-28 Calculations'!$B$4:$AU$291,43,FALSE)</f>
        <v>1257263.3277711053</v>
      </c>
      <c r="X275" s="284">
        <f>VLOOKUP(D275,'[1]2027-28 Calculations'!$B$4:$AU$291,46,FALSE)</f>
        <v>47601000</v>
      </c>
      <c r="Y275" s="280"/>
      <c r="Z275" s="285">
        <f t="shared" si="18"/>
        <v>0</v>
      </c>
      <c r="AA275" s="282">
        <v>12410.739140609961</v>
      </c>
      <c r="AB275" s="94">
        <v>0.44021215849276529</v>
      </c>
      <c r="AC275" s="277">
        <v>5463.3582655785576</v>
      </c>
      <c r="AD275" s="278">
        <f>VLOOKUP(D275,'[1]2028-29 Calculations '!$B$4:$AU$291,29,FALSE)</f>
        <v>45581855.974519655</v>
      </c>
      <c r="AE275" s="277">
        <f>VLOOKUP(D275,'[1]2028-29 Calculations '!$B$4:$AU$291,42,FALSE)</f>
        <v>1534404.8113059003</v>
      </c>
      <c r="AF275" s="277">
        <f>VLOOKUP(D275,'[1]2028-29 Calculations '!$B$4:$AU$291,43,FALSE)</f>
        <v>1457003.7925983295</v>
      </c>
      <c r="AG275" s="284">
        <f>VLOOKUP(D275,'[1]2028-29 Calculations '!$B$4:$AU$291,46,FALSE)</f>
        <v>48573000</v>
      </c>
    </row>
    <row r="276" spans="4:33">
      <c r="D276" s="79" t="s">
        <v>481</v>
      </c>
      <c r="E276" s="80" t="s">
        <v>482</v>
      </c>
      <c r="F276" s="274" t="s">
        <v>60</v>
      </c>
      <c r="G276" s="275"/>
      <c r="H276" s="275"/>
      <c r="I276" s="276">
        <v>13121.683851581734</v>
      </c>
      <c r="J276" s="94">
        <v>0.45526481386783973</v>
      </c>
      <c r="K276" s="277">
        <v>5973.840956322997</v>
      </c>
      <c r="L276" s="278">
        <f>VLOOKUP(D276,'[1]2026-27 Calculations'!$B$5:$AU$292,29,FALSE)</f>
        <v>46449371.282322928</v>
      </c>
      <c r="M276" s="277">
        <f>VLOOKUP(D276,'[1]2026-27 Calculations'!$B$5:$AU$292,42,FALSE)</f>
        <v>1337730.9408767156</v>
      </c>
      <c r="N276" s="277">
        <f>VLOOKUP(D276,'[1]2026-27 Calculations'!$B$5:$AU$292,43,FALSE)</f>
        <v>1341852.8306214069</v>
      </c>
      <c r="O276" s="279">
        <f>VLOOKUP(D276,'[1]2026-27 Calculations'!$B$5:$AU$292,46,FALSE)</f>
        <v>49129000</v>
      </c>
      <c r="P276" s="280"/>
      <c r="Q276" s="281">
        <f t="shared" si="17"/>
        <v>0</v>
      </c>
      <c r="R276" s="282">
        <v>13121.683851581734</v>
      </c>
      <c r="S276" s="94">
        <v>0.45526481386783973</v>
      </c>
      <c r="T276" s="277">
        <v>5973.840956322997</v>
      </c>
      <c r="U276" s="278">
        <f>VLOOKUP(D276,'[1]2027-28 Calculations'!$B$4:$AU$291,29,FALSE)</f>
        <v>49150576.694827542</v>
      </c>
      <c r="V276" s="277">
        <f>VLOOKUP(D276,'[1]2027-28 Calculations'!$B$4:$AU$291,42,FALSE)</f>
        <v>1296130.6265623947</v>
      </c>
      <c r="W276" s="277">
        <f>VLOOKUP(D276,'[1]2027-28 Calculations'!$B$4:$AU$291,43,FALSE)</f>
        <v>1236915.113343023</v>
      </c>
      <c r="X276" s="284">
        <f>VLOOKUP(D276,'[1]2027-28 Calculations'!$B$4:$AU$291,46,FALSE)</f>
        <v>51684000</v>
      </c>
      <c r="Y276" s="280"/>
      <c r="Z276" s="285">
        <f t="shared" si="18"/>
        <v>0</v>
      </c>
      <c r="AA276" s="282">
        <v>13121.683851581734</v>
      </c>
      <c r="AB276" s="94">
        <v>0.45526481386783973</v>
      </c>
      <c r="AC276" s="277">
        <v>5973.840956322997</v>
      </c>
      <c r="AD276" s="278">
        <f>VLOOKUP(D276,'[1]2028-29 Calculations '!$B$4:$AU$291,29,FALSE)</f>
        <v>49840911.917015888</v>
      </c>
      <c r="AE276" s="277">
        <f>VLOOKUP(D276,'[1]2028-29 Calculations '!$B$4:$AU$291,42,FALSE)</f>
        <v>1427781.2586554126</v>
      </c>
      <c r="AF276" s="277">
        <f>VLOOKUP(D276,'[1]2028-29 Calculations '!$B$4:$AU$291,43,FALSE)</f>
        <v>1433422.872882108</v>
      </c>
      <c r="AG276" s="284">
        <f>VLOOKUP(D276,'[1]2028-29 Calculations '!$B$4:$AU$291,46,FALSE)</f>
        <v>52702000</v>
      </c>
    </row>
    <row r="277" spans="4:33" s="10" customFormat="1">
      <c r="D277" s="104" t="s">
        <v>483</v>
      </c>
      <c r="E277" s="105" t="s">
        <v>484</v>
      </c>
      <c r="F277" s="286" t="s">
        <v>74</v>
      </c>
      <c r="G277" s="287"/>
      <c r="H277" s="287"/>
      <c r="I277" s="258">
        <v>105363.50913747444</v>
      </c>
      <c r="J277" s="107">
        <v>0</v>
      </c>
      <c r="K277" s="261">
        <v>0</v>
      </c>
      <c r="L277" s="260">
        <f>VLOOKUP(D277,'[1]2026-27 Calculations'!$B$5:$AU$292,29,FALSE)</f>
        <v>0</v>
      </c>
      <c r="M277" s="261">
        <f>VLOOKUP(D277,'[1]2026-27 Calculations'!$B$5:$AU$292,42,FALSE)</f>
        <v>16852177.651882991</v>
      </c>
      <c r="N277" s="261">
        <f>VLOOKUP(D277,'[1]2026-27 Calculations'!$B$5:$AU$292,43,FALSE)</f>
        <v>9873927.6260830872</v>
      </c>
      <c r="O277" s="262">
        <f>VLOOKUP(D277,'[1]2026-27 Calculations'!$B$5:$AU$292,46,FALSE)</f>
        <v>26726000</v>
      </c>
      <c r="P277" s="288"/>
      <c r="Q277" s="263">
        <f t="shared" si="17"/>
        <v>0</v>
      </c>
      <c r="R277" s="264">
        <v>105363.50913747444</v>
      </c>
      <c r="S277" s="107">
        <v>0</v>
      </c>
      <c r="T277" s="261">
        <v>0</v>
      </c>
      <c r="U277" s="260">
        <f>VLOOKUP(D277,'[1]2027-28 Calculations'!$B$4:$AU$291,29,FALSE)</f>
        <v>0</v>
      </c>
      <c r="V277" s="261">
        <f>VLOOKUP(D277,'[1]2027-28 Calculations'!$B$4:$AU$291,42,FALSE)</f>
        <v>15938063.354299754</v>
      </c>
      <c r="W277" s="261">
        <f>VLOOKUP(D277,'[1]2027-28 Calculations'!$B$4:$AU$291,43,FALSE)</f>
        <v>10199767.237743827</v>
      </c>
      <c r="X277" s="266">
        <f>VLOOKUP(D277,'[1]2027-28 Calculations'!$B$4:$AU$291,46,FALSE)</f>
        <v>26138000</v>
      </c>
      <c r="Y277" s="288"/>
      <c r="Z277" s="289">
        <f t="shared" si="18"/>
        <v>0</v>
      </c>
      <c r="AA277" s="264">
        <v>105363.50913747444</v>
      </c>
      <c r="AB277" s="107">
        <v>0</v>
      </c>
      <c r="AC277" s="261">
        <v>0</v>
      </c>
      <c r="AD277" s="260">
        <f>VLOOKUP(D277,'[1]2028-29 Calculations '!$B$4:$AU$291,29,FALSE)</f>
        <v>0</v>
      </c>
      <c r="AE277" s="261">
        <f>VLOOKUP(D277,'[1]2028-29 Calculations '!$B$4:$AU$291,42,FALSE)</f>
        <v>17994259.782257546</v>
      </c>
      <c r="AF277" s="261">
        <f>VLOOKUP(D277,'[1]2028-29 Calculations '!$B$4:$AU$291,43,FALSE)</f>
        <v>10526159.789351631</v>
      </c>
      <c r="AG277" s="266">
        <f>VLOOKUP(D277,'[1]2028-29 Calculations '!$B$4:$AU$291,46,FALSE)</f>
        <v>28520000</v>
      </c>
    </row>
    <row r="278" spans="4:33">
      <c r="D278" s="79" t="s">
        <v>485</v>
      </c>
      <c r="E278" s="80" t="s">
        <v>486</v>
      </c>
      <c r="F278" s="274" t="s">
        <v>60</v>
      </c>
      <c r="G278" s="275"/>
      <c r="H278" s="275"/>
      <c r="I278" s="276">
        <v>6333</v>
      </c>
      <c r="J278" s="94">
        <v>0.57034538778756771</v>
      </c>
      <c r="K278" s="277">
        <v>3611.9973408586661</v>
      </c>
      <c r="L278" s="278">
        <f>VLOOKUP(D278,'[1]2026-27 Calculations'!$B$5:$AU$292,29,FALSE)</f>
        <v>28084946.81779673</v>
      </c>
      <c r="M278" s="277">
        <f>VLOOKUP(D278,'[1]2026-27 Calculations'!$B$5:$AU$292,42,FALSE)</f>
        <v>6370056.1654009018</v>
      </c>
      <c r="N278" s="277">
        <f>VLOOKUP(D278,'[1]2026-27 Calculations'!$B$5:$AU$292,43,FALSE)</f>
        <v>3755036.8048761641</v>
      </c>
      <c r="O278" s="279">
        <f>VLOOKUP(D278,'[1]2026-27 Calculations'!$B$5:$AU$292,46,FALSE)</f>
        <v>38210000</v>
      </c>
      <c r="P278" s="280"/>
      <c r="Q278" s="281">
        <f t="shared" si="17"/>
        <v>0</v>
      </c>
      <c r="R278" s="282">
        <v>6333</v>
      </c>
      <c r="S278" s="94">
        <v>0.57034538778756771</v>
      </c>
      <c r="T278" s="277">
        <v>3611.9973408586661</v>
      </c>
      <c r="U278" s="278">
        <f>VLOOKUP(D278,'[1]2027-28 Calculations'!$B$4:$AU$291,29,FALSE)</f>
        <v>29718191.967511117</v>
      </c>
      <c r="V278" s="277">
        <f>VLOOKUP(D278,'[1]2027-28 Calculations'!$B$4:$AU$291,42,FALSE)</f>
        <v>6263890.3965387633</v>
      </c>
      <c r="W278" s="277">
        <f>VLOOKUP(D278,'[1]2027-28 Calculations'!$B$4:$AU$291,43,FALSE)</f>
        <v>3461379.4218846625</v>
      </c>
      <c r="X278" s="284">
        <f>VLOOKUP(D278,'[1]2027-28 Calculations'!$B$4:$AU$291,46,FALSE)</f>
        <v>39443000</v>
      </c>
      <c r="Y278" s="280"/>
      <c r="Z278" s="285">
        <f t="shared" si="18"/>
        <v>0</v>
      </c>
      <c r="AA278" s="282">
        <v>6333</v>
      </c>
      <c r="AB278" s="94">
        <v>0.57034538778756771</v>
      </c>
      <c r="AC278" s="277">
        <v>3611.9973408586661</v>
      </c>
      <c r="AD278" s="278">
        <f>VLOOKUP(D278,'[1]2028-29 Calculations '!$B$4:$AU$291,29,FALSE)</f>
        <v>30135593.268462416</v>
      </c>
      <c r="AE278" s="277">
        <f>VLOOKUP(D278,'[1]2028-29 Calculations '!$B$4:$AU$291,42,FALSE)</f>
        <v>6797054.3933106642</v>
      </c>
      <c r="AF278" s="277">
        <f>VLOOKUP(D278,'[1]2028-29 Calculations '!$B$4:$AU$291,43,FALSE)</f>
        <v>4011286.1275040139</v>
      </c>
      <c r="AG278" s="284">
        <f>VLOOKUP(D278,'[1]2028-29 Calculations '!$B$4:$AU$291,46,FALSE)</f>
        <v>40944000</v>
      </c>
    </row>
    <row r="279" spans="4:33">
      <c r="D279" s="79" t="s">
        <v>487</v>
      </c>
      <c r="E279" s="80" t="s">
        <v>488</v>
      </c>
      <c r="F279" s="274" t="s">
        <v>60</v>
      </c>
      <c r="G279" s="275"/>
      <c r="H279" s="275"/>
      <c r="I279" s="276">
        <v>18839.068749091213</v>
      </c>
      <c r="J279" s="94">
        <v>0.43836512133160338</v>
      </c>
      <c r="K279" s="277">
        <v>8258.3906579697868</v>
      </c>
      <c r="L279" s="278">
        <f>VLOOKUP(D279,'[1]2026-27 Calculations'!$B$5:$AU$292,29,FALSE)</f>
        <v>64212799.883881815</v>
      </c>
      <c r="M279" s="277">
        <f>VLOOKUP(D279,'[1]2026-27 Calculations'!$B$5:$AU$292,42,FALSE)</f>
        <v>1128828.5331080034</v>
      </c>
      <c r="N279" s="277">
        <f>VLOOKUP(D279,'[1]2026-27 Calculations'!$B$5:$AU$292,43,FALSE)</f>
        <v>1281980.2243907771</v>
      </c>
      <c r="O279" s="279">
        <f>VLOOKUP(D279,'[1]2026-27 Calculations'!$B$5:$AU$292,46,FALSE)</f>
        <v>66624000</v>
      </c>
      <c r="P279" s="280"/>
      <c r="Q279" s="281">
        <f t="shared" si="17"/>
        <v>0</v>
      </c>
      <c r="R279" s="282">
        <v>18839.068749091213</v>
      </c>
      <c r="S279" s="94">
        <v>0.43836512133160338</v>
      </c>
      <c r="T279" s="277">
        <v>8258.3906579697868</v>
      </c>
      <c r="U279" s="278">
        <f>VLOOKUP(D279,'[1]2027-28 Calculations'!$B$4:$AU$291,29,FALSE)</f>
        <v>67947015.392293394</v>
      </c>
      <c r="V279" s="277">
        <f>VLOOKUP(D279,'[1]2027-28 Calculations'!$B$4:$AU$291,42,FALSE)</f>
        <v>1077899.1174371173</v>
      </c>
      <c r="W279" s="277">
        <f>VLOOKUP(D279,'[1]2027-28 Calculations'!$B$4:$AU$291,43,FALSE)</f>
        <v>1181724.7602492294</v>
      </c>
      <c r="X279" s="284">
        <f>VLOOKUP(D279,'[1]2027-28 Calculations'!$B$4:$AU$291,46,FALSE)</f>
        <v>70207000</v>
      </c>
      <c r="Y279" s="280"/>
      <c r="Z279" s="285">
        <f t="shared" si="18"/>
        <v>0</v>
      </c>
      <c r="AA279" s="282">
        <v>18839.068749091213</v>
      </c>
      <c r="AB279" s="94">
        <v>0.43836512133160338</v>
      </c>
      <c r="AC279" s="277">
        <v>8258.3906579697868</v>
      </c>
      <c r="AD279" s="278">
        <f>VLOOKUP(D279,'[1]2028-29 Calculations '!$B$4:$AU$291,29,FALSE)</f>
        <v>68901352.47482878</v>
      </c>
      <c r="AE279" s="277">
        <f>VLOOKUP(D279,'[1]2028-29 Calculations '!$B$4:$AU$291,42,FALSE)</f>
        <v>1205127.4550393261</v>
      </c>
      <c r="AF279" s="277">
        <f>VLOOKUP(D279,'[1]2028-29 Calculations '!$B$4:$AU$291,43,FALSE)</f>
        <v>1369464.4705360739</v>
      </c>
      <c r="AG279" s="284">
        <f>VLOOKUP(D279,'[1]2028-29 Calculations '!$B$4:$AU$291,46,FALSE)</f>
        <v>71476000</v>
      </c>
    </row>
    <row r="280" spans="4:33">
      <c r="D280" s="79" t="s">
        <v>489</v>
      </c>
      <c r="E280" s="80" t="s">
        <v>490</v>
      </c>
      <c r="F280" s="274" t="s">
        <v>60</v>
      </c>
      <c r="G280" s="275"/>
      <c r="H280" s="275"/>
      <c r="I280" s="276">
        <v>36042.184826323515</v>
      </c>
      <c r="J280" s="94">
        <v>0.50197104895724565</v>
      </c>
      <c r="K280" s="277">
        <v>18092.133323980539</v>
      </c>
      <c r="L280" s="278">
        <f>VLOOKUP(D280,'[1]2026-27 Calculations'!$B$5:$AU$292,29,FALSE)</f>
        <v>140674688.89766368</v>
      </c>
      <c r="M280" s="277">
        <f>VLOOKUP(D280,'[1]2026-27 Calculations'!$B$5:$AU$292,42,FALSE)</f>
        <v>3285372.813467748</v>
      </c>
      <c r="N280" s="277">
        <f>VLOOKUP(D280,'[1]2026-27 Calculations'!$B$5:$AU$292,43,FALSE)</f>
        <v>5016899.5727516385</v>
      </c>
      <c r="O280" s="279">
        <f>VLOOKUP(D280,'[1]2026-27 Calculations'!$B$5:$AU$292,46,FALSE)</f>
        <v>148977000</v>
      </c>
      <c r="P280" s="280"/>
      <c r="Q280" s="281">
        <f t="shared" si="17"/>
        <v>0</v>
      </c>
      <c r="R280" s="282">
        <v>36042.184826323515</v>
      </c>
      <c r="S280" s="94">
        <v>0.50197104895724565</v>
      </c>
      <c r="T280" s="277">
        <v>18092.133323980539</v>
      </c>
      <c r="U280" s="278">
        <f>VLOOKUP(D280,'[1]2027-28 Calculations'!$B$4:$AU$291,29,FALSE)</f>
        <v>148855450.45723689</v>
      </c>
      <c r="V280" s="277">
        <f>VLOOKUP(D280,'[1]2027-28 Calculations'!$B$4:$AU$291,42,FALSE)</f>
        <v>3086091.6696923533</v>
      </c>
      <c r="W280" s="277">
        <f>VLOOKUP(D280,'[1]2027-28 Calculations'!$B$4:$AU$291,43,FALSE)</f>
        <v>4624559.98306977</v>
      </c>
      <c r="X280" s="284">
        <f>VLOOKUP(D280,'[1]2027-28 Calculations'!$B$4:$AU$291,46,FALSE)</f>
        <v>156566000</v>
      </c>
      <c r="Y280" s="280"/>
      <c r="Z280" s="285">
        <f t="shared" si="18"/>
        <v>0</v>
      </c>
      <c r="AA280" s="282">
        <v>36042.184826323515</v>
      </c>
      <c r="AB280" s="94">
        <v>0.50197104895724565</v>
      </c>
      <c r="AC280" s="277">
        <v>18092.133323980539</v>
      </c>
      <c r="AD280" s="278">
        <f>VLOOKUP(D280,'[1]2028-29 Calculations '!$B$4:$AU$291,29,FALSE)</f>
        <v>150946171.81546986</v>
      </c>
      <c r="AE280" s="277">
        <f>VLOOKUP(D280,'[1]2028-29 Calculations '!$B$4:$AU$291,42,FALSE)</f>
        <v>3508438.6252620723</v>
      </c>
      <c r="AF280" s="277">
        <f>VLOOKUP(D280,'[1]2028-29 Calculations '!$B$4:$AU$291,43,FALSE)</f>
        <v>5359260.2962311385</v>
      </c>
      <c r="AG280" s="284">
        <f>VLOOKUP(D280,'[1]2028-29 Calculations '!$B$4:$AU$291,46,FALSE)</f>
        <v>159814000</v>
      </c>
    </row>
    <row r="281" spans="4:33">
      <c r="D281" s="79" t="s">
        <v>491</v>
      </c>
      <c r="E281" s="80" t="s">
        <v>492</v>
      </c>
      <c r="F281" s="274" t="s">
        <v>60</v>
      </c>
      <c r="G281" s="275"/>
      <c r="H281" s="275"/>
      <c r="I281" s="276">
        <v>71467.811955828016</v>
      </c>
      <c r="J281" s="94">
        <v>0.47386413837283559</v>
      </c>
      <c r="K281" s="277">
        <v>33866.033133840283</v>
      </c>
      <c r="L281" s="278">
        <f>VLOOKUP(D281,'[1]2026-27 Calculations'!$B$5:$AU$292,29,FALSE)</f>
        <v>263324042.00152007</v>
      </c>
      <c r="M281" s="277">
        <f>VLOOKUP(D281,'[1]2026-27 Calculations'!$B$5:$AU$292,42,FALSE)</f>
        <v>0</v>
      </c>
      <c r="N281" s="277">
        <f>VLOOKUP(D281,'[1]2026-27 Calculations'!$B$5:$AU$292,43,FALSE)</f>
        <v>0</v>
      </c>
      <c r="O281" s="279">
        <f>VLOOKUP(D281,'[1]2026-27 Calculations'!$B$5:$AU$292,46,FALSE)</f>
        <v>263324000</v>
      </c>
      <c r="P281" s="280"/>
      <c r="Q281" s="281">
        <f t="shared" si="17"/>
        <v>0</v>
      </c>
      <c r="R281" s="282">
        <v>71467.811955828016</v>
      </c>
      <c r="S281" s="94">
        <v>0.47386413837283559</v>
      </c>
      <c r="T281" s="277">
        <v>33866.033133840283</v>
      </c>
      <c r="U281" s="278">
        <f>VLOOKUP(D281,'[1]2027-28 Calculations'!$B$4:$AU$291,29,FALSE)</f>
        <v>278637324.13775849</v>
      </c>
      <c r="V281" s="277">
        <f>VLOOKUP(D281,'[1]2027-28 Calculations'!$B$4:$AU$291,42,FALSE)</f>
        <v>0</v>
      </c>
      <c r="W281" s="277">
        <f>VLOOKUP(D281,'[1]2027-28 Calculations'!$B$4:$AU$291,43,FALSE)</f>
        <v>0</v>
      </c>
      <c r="X281" s="284">
        <f>VLOOKUP(D281,'[1]2027-28 Calculations'!$B$4:$AU$291,46,FALSE)</f>
        <v>278637000</v>
      </c>
      <c r="Y281" s="280"/>
      <c r="Z281" s="285">
        <f t="shared" si="18"/>
        <v>0</v>
      </c>
      <c r="AA281" s="282">
        <v>71467.811955828016</v>
      </c>
      <c r="AB281" s="94">
        <v>0.47386413837283559</v>
      </c>
      <c r="AC281" s="277">
        <v>33866.033133840283</v>
      </c>
      <c r="AD281" s="278">
        <f>VLOOKUP(D281,'[1]2028-29 Calculations '!$B$4:$AU$291,29,FALSE)</f>
        <v>282550872.50287551</v>
      </c>
      <c r="AE281" s="277">
        <f>VLOOKUP(D281,'[1]2028-29 Calculations '!$B$4:$AU$291,42,FALSE)</f>
        <v>0</v>
      </c>
      <c r="AF281" s="277">
        <f>VLOOKUP(D281,'[1]2028-29 Calculations '!$B$4:$AU$291,43,FALSE)</f>
        <v>0</v>
      </c>
      <c r="AG281" s="284">
        <f>VLOOKUP(D281,'[1]2028-29 Calculations '!$B$4:$AU$291,46,FALSE)</f>
        <v>282551000</v>
      </c>
    </row>
    <row r="282" spans="4:33">
      <c r="D282" s="79" t="s">
        <v>493</v>
      </c>
      <c r="E282" s="80" t="s">
        <v>494</v>
      </c>
      <c r="F282" s="274" t="s">
        <v>60</v>
      </c>
      <c r="G282" s="275"/>
      <c r="H282" s="275"/>
      <c r="I282" s="276">
        <v>24715.783396271523</v>
      </c>
      <c r="J282" s="94">
        <v>0.4918039829007726</v>
      </c>
      <c r="K282" s="277">
        <v>12155.32071479912</v>
      </c>
      <c r="L282" s="278">
        <f>VLOOKUP(D282,'[1]2026-27 Calculations'!$B$5:$AU$292,29,FALSE)</f>
        <v>94513230.108646989</v>
      </c>
      <c r="M282" s="277">
        <f>VLOOKUP(D282,'[1]2026-27 Calculations'!$B$5:$AU$292,42,FALSE)</f>
        <v>5631087.2926152674</v>
      </c>
      <c r="N282" s="277">
        <f>VLOOKUP(D282,'[1]2026-27 Calculations'!$B$5:$AU$292,43,FALSE)</f>
        <v>6545005.1293917671</v>
      </c>
      <c r="O282" s="279">
        <f>VLOOKUP(D282,'[1]2026-27 Calculations'!$B$5:$AU$292,46,FALSE)</f>
        <v>106689000</v>
      </c>
      <c r="P282" s="280"/>
      <c r="Q282" s="281">
        <f t="shared" si="17"/>
        <v>0</v>
      </c>
      <c r="R282" s="282">
        <v>24715.783396271523</v>
      </c>
      <c r="S282" s="94">
        <v>0.4918039829007726</v>
      </c>
      <c r="T282" s="277">
        <v>12155.32071479912</v>
      </c>
      <c r="U282" s="278">
        <f>VLOOKUP(D282,'[1]2027-28 Calculations'!$B$4:$AU$291,29,FALSE)</f>
        <v>100009529.44865398</v>
      </c>
      <c r="V282" s="277">
        <f>VLOOKUP(D282,'[1]2027-28 Calculations'!$B$4:$AU$291,42,FALSE)</f>
        <v>5312276.7108188756</v>
      </c>
      <c r="W282" s="277">
        <f>VLOOKUP(D282,'[1]2027-28 Calculations'!$B$4:$AU$291,43,FALSE)</f>
        <v>6033162.1894058511</v>
      </c>
      <c r="X282" s="284">
        <f>VLOOKUP(D282,'[1]2027-28 Calculations'!$B$4:$AU$291,46,FALSE)</f>
        <v>111355000</v>
      </c>
      <c r="Y282" s="280"/>
      <c r="Z282" s="285">
        <f t="shared" si="18"/>
        <v>0</v>
      </c>
      <c r="AA282" s="282">
        <v>24715.783396271523</v>
      </c>
      <c r="AB282" s="94">
        <v>0.4918039829007726</v>
      </c>
      <c r="AC282" s="277">
        <v>12155.32071479912</v>
      </c>
      <c r="AD282" s="278">
        <f>VLOOKUP(D282,'[1]2028-29 Calculations '!$B$4:$AU$291,29,FALSE)</f>
        <v>101414194.5690971</v>
      </c>
      <c r="AE282" s="277">
        <f>VLOOKUP(D282,'[1]2028-29 Calculations '!$B$4:$AU$291,42,FALSE)</f>
        <v>6012972.0605704589</v>
      </c>
      <c r="AF282" s="277">
        <f>VLOOKUP(D282,'[1]2028-29 Calculations '!$B$4:$AU$291,43,FALSE)</f>
        <v>6991646.0594685506</v>
      </c>
      <c r="AG282" s="284">
        <f>VLOOKUP(D282,'[1]2028-29 Calculations '!$B$4:$AU$291,46,FALSE)</f>
        <v>114419000</v>
      </c>
    </row>
    <row r="283" spans="4:33">
      <c r="D283" s="79" t="s">
        <v>495</v>
      </c>
      <c r="E283" s="80" t="s">
        <v>496</v>
      </c>
      <c r="F283" s="274" t="s">
        <v>60</v>
      </c>
      <c r="G283" s="275"/>
      <c r="H283" s="275"/>
      <c r="I283" s="276">
        <v>28915.512036824806</v>
      </c>
      <c r="J283" s="94">
        <v>0.60747334968311673</v>
      </c>
      <c r="K283" s="277">
        <v>17565.402954812445</v>
      </c>
      <c r="L283" s="278">
        <f>VLOOKUP(D283,'[1]2026-27 Calculations'!$B$5:$AU$292,29,FALSE)</f>
        <v>136579117.11025822</v>
      </c>
      <c r="M283" s="277">
        <f>VLOOKUP(D283,'[1]2026-27 Calculations'!$B$5:$AU$292,42,FALSE)</f>
        <v>8950317.4449078105</v>
      </c>
      <c r="N283" s="277">
        <f>VLOOKUP(D283,'[1]2026-27 Calculations'!$B$5:$AU$292,43,FALSE)</f>
        <v>18161099.081589554</v>
      </c>
      <c r="O283" s="279">
        <f>VLOOKUP(D283,'[1]2026-27 Calculations'!$B$5:$AU$292,46,FALSE)</f>
        <v>163691000</v>
      </c>
      <c r="P283" s="280"/>
      <c r="Q283" s="281">
        <f t="shared" si="17"/>
        <v>0</v>
      </c>
      <c r="R283" s="282">
        <v>28915.512036824806</v>
      </c>
      <c r="S283" s="94">
        <v>0.60747334968311673</v>
      </c>
      <c r="T283" s="277">
        <v>17565.402954812445</v>
      </c>
      <c r="U283" s="278">
        <f>VLOOKUP(D283,'[1]2027-28 Calculations'!$B$4:$AU$291,29,FALSE)</f>
        <v>144521705.78666797</v>
      </c>
      <c r="V283" s="277">
        <f>VLOOKUP(D283,'[1]2027-28 Calculations'!$B$4:$AU$291,42,FALSE)</f>
        <v>8623295.0939393993</v>
      </c>
      <c r="W283" s="277">
        <f>VLOOKUP(D283,'[1]2027-28 Calculations'!$B$4:$AU$291,43,FALSE)</f>
        <v>16740835.817691974</v>
      </c>
      <c r="X283" s="284">
        <f>VLOOKUP(D283,'[1]2027-28 Calculations'!$B$4:$AU$291,46,FALSE)</f>
        <v>169886000</v>
      </c>
      <c r="Y283" s="280"/>
      <c r="Z283" s="285">
        <f t="shared" si="18"/>
        <v>0</v>
      </c>
      <c r="AA283" s="282">
        <v>28915.512036824806</v>
      </c>
      <c r="AB283" s="94">
        <v>0.60747334968311673</v>
      </c>
      <c r="AC283" s="277">
        <v>17565.402954812445</v>
      </c>
      <c r="AD283" s="278">
        <f>VLOOKUP(D283,'[1]2028-29 Calculations '!$B$4:$AU$291,29,FALSE)</f>
        <v>146551558.34556538</v>
      </c>
      <c r="AE283" s="277">
        <f>VLOOKUP(D283,'[1]2028-29 Calculations '!$B$4:$AU$291,42,FALSE)</f>
        <v>9553771.3596816659</v>
      </c>
      <c r="AF283" s="277">
        <f>VLOOKUP(D283,'[1]2028-29 Calculations '!$B$4:$AU$291,43,FALSE)</f>
        <v>19400439.62062005</v>
      </c>
      <c r="AG283" s="284">
        <f>VLOOKUP(D283,'[1]2028-29 Calculations '!$B$4:$AU$291,46,FALSE)</f>
        <v>175506000</v>
      </c>
    </row>
    <row r="284" spans="4:33">
      <c r="D284" s="79" t="s">
        <v>497</v>
      </c>
      <c r="E284" s="80" t="s">
        <v>498</v>
      </c>
      <c r="F284" s="274" t="s">
        <v>60</v>
      </c>
      <c r="G284" s="275"/>
      <c r="H284" s="275"/>
      <c r="I284" s="276">
        <v>30228.037926734611</v>
      </c>
      <c r="J284" s="94">
        <v>0.53128493274004862</v>
      </c>
      <c r="K284" s="277">
        <v>16059.701096768837</v>
      </c>
      <c r="L284" s="278">
        <f>VLOOKUP(D284,'[1]2026-27 Calculations'!$B$5:$AU$292,29,FALSE)</f>
        <v>124871590.05085024</v>
      </c>
      <c r="M284" s="277">
        <f>VLOOKUP(D284,'[1]2026-27 Calculations'!$B$5:$AU$292,42,FALSE)</f>
        <v>5392005.0628607152</v>
      </c>
      <c r="N284" s="277">
        <f>VLOOKUP(D284,'[1]2026-27 Calculations'!$B$5:$AU$292,43,FALSE)</f>
        <v>8611713.357205024</v>
      </c>
      <c r="O284" s="279">
        <f>VLOOKUP(D284,'[1]2026-27 Calculations'!$B$5:$AU$292,46,FALSE)</f>
        <v>138875000</v>
      </c>
      <c r="P284" s="280"/>
      <c r="Q284" s="281">
        <f t="shared" si="17"/>
        <v>0</v>
      </c>
      <c r="R284" s="282">
        <v>30228.037926734611</v>
      </c>
      <c r="S284" s="94">
        <v>0.53128493274004862</v>
      </c>
      <c r="T284" s="277">
        <v>16059.701096768837</v>
      </c>
      <c r="U284" s="278">
        <f>VLOOKUP(D284,'[1]2027-28 Calculations'!$B$4:$AU$291,29,FALSE)</f>
        <v>132133342.05311641</v>
      </c>
      <c r="V284" s="277">
        <f>VLOOKUP(D284,'[1]2027-28 Calculations'!$B$4:$AU$291,42,FALSE)</f>
        <v>5113902.3084830921</v>
      </c>
      <c r="W284" s="277">
        <f>VLOOKUP(D284,'[1]2027-28 Calculations'!$B$4:$AU$291,43,FALSE)</f>
        <v>7938246.4009648468</v>
      </c>
      <c r="X284" s="284">
        <f>VLOOKUP(D284,'[1]2027-28 Calculations'!$B$4:$AU$291,46,FALSE)</f>
        <v>145185000</v>
      </c>
      <c r="Y284" s="280"/>
      <c r="Z284" s="285">
        <f t="shared" si="18"/>
        <v>0</v>
      </c>
      <c r="AA284" s="282">
        <v>30228.037926734611</v>
      </c>
      <c r="AB284" s="94">
        <v>0.53128493274004862</v>
      </c>
      <c r="AC284" s="277">
        <v>16059.701096768837</v>
      </c>
      <c r="AD284" s="278">
        <f>VLOOKUP(D284,'[1]2028-29 Calculations '!$B$4:$AU$291,29,FALSE)</f>
        <v>133989196.16874731</v>
      </c>
      <c r="AE284" s="277">
        <f>VLOOKUP(D284,'[1]2028-29 Calculations '!$B$4:$AU$291,42,FALSE)</f>
        <v>5757141.9232059205</v>
      </c>
      <c r="AF284" s="277">
        <f>VLOOKUP(D284,'[1]2028-29 Calculations '!$B$4:$AU$291,43,FALSE)</f>
        <v>9199389.5449812356</v>
      </c>
      <c r="AG284" s="284">
        <f>VLOOKUP(D284,'[1]2028-29 Calculations '!$B$4:$AU$291,46,FALSE)</f>
        <v>148946000</v>
      </c>
    </row>
    <row r="285" spans="4:33" s="10" customFormat="1">
      <c r="D285" s="104" t="s">
        <v>499</v>
      </c>
      <c r="E285" s="105" t="s">
        <v>628</v>
      </c>
      <c r="F285" s="286" t="s">
        <v>74</v>
      </c>
      <c r="G285" s="287"/>
      <c r="H285" s="287"/>
      <c r="I285" s="258">
        <v>216541.39889107368</v>
      </c>
      <c r="J285" s="107">
        <v>0</v>
      </c>
      <c r="K285" s="261">
        <v>0</v>
      </c>
      <c r="L285" s="260">
        <f>VLOOKUP(D285,'[1]2026-27 Calculations'!$B$5:$AU$292,29,FALSE)</f>
        <v>0</v>
      </c>
      <c r="M285" s="261">
        <f>VLOOKUP(D285,'[1]2026-27 Calculations'!$B$5:$AU$292,42,FALSE)</f>
        <v>12234792.012695866</v>
      </c>
      <c r="N285" s="261">
        <f>VLOOKUP(D285,'[1]2026-27 Calculations'!$B$5:$AU$292,43,FALSE)</f>
        <v>10920841.07586561</v>
      </c>
      <c r="O285" s="262">
        <f>VLOOKUP(D285,'[1]2026-27 Calculations'!$B$5:$AU$292,46,FALSE)</f>
        <v>23156000</v>
      </c>
      <c r="P285" s="288"/>
      <c r="Q285" s="263">
        <f t="shared" si="17"/>
        <v>0</v>
      </c>
      <c r="R285" s="264">
        <v>216541.39889107368</v>
      </c>
      <c r="S285" s="107">
        <v>0</v>
      </c>
      <c r="T285" s="261">
        <v>0</v>
      </c>
      <c r="U285" s="260">
        <f>VLOOKUP(D285,'[1]2027-28 Calculations'!$B$4:$AU$291,29,FALSE)</f>
        <v>0</v>
      </c>
      <c r="V285" s="261">
        <f>VLOOKUP(D285,'[1]2027-28 Calculations'!$B$4:$AU$291,42,FALSE)</f>
        <v>11434495.078265402</v>
      </c>
      <c r="W285" s="261">
        <f>VLOOKUP(D285,'[1]2027-28 Calculations'!$B$4:$AU$291,43,FALSE)</f>
        <v>11281228.831369177</v>
      </c>
      <c r="X285" s="266">
        <f>VLOOKUP(D285,'[1]2027-28 Calculations'!$B$4:$AU$291,46,FALSE)</f>
        <v>22716000</v>
      </c>
      <c r="Y285" s="288"/>
      <c r="Z285" s="289">
        <f t="shared" si="18"/>
        <v>0</v>
      </c>
      <c r="AA285" s="264">
        <v>216541.39889107368</v>
      </c>
      <c r="AB285" s="107">
        <v>0</v>
      </c>
      <c r="AC285" s="261">
        <v>0</v>
      </c>
      <c r="AD285" s="260">
        <f>VLOOKUP(D285,'[1]2028-29 Calculations '!$B$4:$AU$291,29,FALSE)</f>
        <v>0</v>
      </c>
      <c r="AE285" s="261">
        <f>VLOOKUP(D285,'[1]2028-29 Calculations '!$B$4:$AU$291,42,FALSE)</f>
        <v>13066636.639885597</v>
      </c>
      <c r="AF285" s="261">
        <f>VLOOKUP(D285,'[1]2028-29 Calculations '!$B$4:$AU$291,43,FALSE)</f>
        <v>11642228.153972991</v>
      </c>
      <c r="AG285" s="266">
        <f>VLOOKUP(D285,'[1]2028-29 Calculations '!$B$4:$AU$291,46,FALSE)</f>
        <v>24709000</v>
      </c>
    </row>
    <row r="286" spans="4:33">
      <c r="D286" s="79" t="s">
        <v>500</v>
      </c>
      <c r="E286" s="80" t="s">
        <v>501</v>
      </c>
      <c r="F286" s="274" t="s">
        <v>60</v>
      </c>
      <c r="G286" s="275"/>
      <c r="H286" s="275"/>
      <c r="I286" s="276">
        <v>3177.0545766785262</v>
      </c>
      <c r="J286" s="94">
        <v>0.51400656571413617</v>
      </c>
      <c r="K286" s="277">
        <v>1633.0269120449079</v>
      </c>
      <c r="L286" s="278">
        <f>VLOOKUP(D286,'[1]2026-27 Calculations'!$B$5:$AU$292,29,FALSE)</f>
        <v>12697538.134374458</v>
      </c>
      <c r="M286" s="277">
        <f>VLOOKUP(D286,'[1]2026-27 Calculations'!$B$5:$AU$292,42,FALSE)</f>
        <v>7026798.5445001079</v>
      </c>
      <c r="N286" s="277">
        <f>VLOOKUP(D286,'[1]2026-27 Calculations'!$B$5:$AU$292,43,FALSE)</f>
        <v>2077990.8290731837</v>
      </c>
      <c r="O286" s="279">
        <f>VLOOKUP(D286,'[1]2026-27 Calculations'!$B$5:$AU$292,46,FALSE)</f>
        <v>21802000</v>
      </c>
      <c r="P286" s="280"/>
      <c r="Q286" s="281">
        <f t="shared" si="17"/>
        <v>0</v>
      </c>
      <c r="R286" s="282">
        <v>3177.0545766785262</v>
      </c>
      <c r="S286" s="94">
        <v>0.51400656571413617</v>
      </c>
      <c r="T286" s="277">
        <v>1633.0269120449079</v>
      </c>
      <c r="U286" s="278">
        <f>VLOOKUP(D286,'[1]2027-28 Calculations'!$B$4:$AU$291,29,FALSE)</f>
        <v>13435947.671192214</v>
      </c>
      <c r="V286" s="277">
        <f>VLOOKUP(D286,'[1]2027-28 Calculations'!$B$4:$AU$291,42,FALSE)</f>
        <v>6909687.2583911801</v>
      </c>
      <c r="W286" s="277">
        <f>VLOOKUP(D286,'[1]2027-28 Calculations'!$B$4:$AU$291,43,FALSE)</f>
        <v>1915484.472822943</v>
      </c>
      <c r="X286" s="284">
        <f>VLOOKUP(D286,'[1]2027-28 Calculations'!$B$4:$AU$291,46,FALSE)</f>
        <v>22261000</v>
      </c>
      <c r="Y286" s="280"/>
      <c r="Z286" s="285">
        <f t="shared" si="18"/>
        <v>0</v>
      </c>
      <c r="AA286" s="282">
        <v>3177.0545766785262</v>
      </c>
      <c r="AB286" s="94">
        <v>0.51400656571413617</v>
      </c>
      <c r="AC286" s="277">
        <v>1633.0269120449079</v>
      </c>
      <c r="AD286" s="278">
        <f>VLOOKUP(D286,'[1]2028-29 Calculations '!$B$4:$AU$291,29,FALSE)</f>
        <v>13624659.758508973</v>
      </c>
      <c r="AE286" s="277">
        <f>VLOOKUP(D286,'[1]2028-29 Calculations '!$B$4:$AU$291,42,FALSE)</f>
        <v>7497819.591799086</v>
      </c>
      <c r="AF286" s="277">
        <f>VLOOKUP(D286,'[1]2028-29 Calculations '!$B$4:$AU$291,43,FALSE)</f>
        <v>2219796.0283419155</v>
      </c>
      <c r="AG286" s="284">
        <f>VLOOKUP(D286,'[1]2028-29 Calculations '!$B$4:$AU$291,46,FALSE)</f>
        <v>23342000</v>
      </c>
    </row>
    <row r="287" spans="4:33">
      <c r="D287" s="79" t="s">
        <v>502</v>
      </c>
      <c r="E287" s="80" t="s">
        <v>503</v>
      </c>
      <c r="F287" s="274" t="s">
        <v>60</v>
      </c>
      <c r="G287" s="275"/>
      <c r="H287" s="275"/>
      <c r="I287" s="276">
        <v>4797.7223652697649</v>
      </c>
      <c r="J287" s="94">
        <v>0.5370111863650342</v>
      </c>
      <c r="K287" s="277">
        <v>2576.4305792235746</v>
      </c>
      <c r="L287" s="278">
        <f>VLOOKUP(D287,'[1]2026-27 Calculations'!$B$5:$AU$292,29,FALSE)</f>
        <v>20032937.172660738</v>
      </c>
      <c r="M287" s="277">
        <f>VLOOKUP(D287,'[1]2026-27 Calculations'!$B$5:$AU$292,42,FALSE)</f>
        <v>6977190.8379158294</v>
      </c>
      <c r="N287" s="277">
        <f>VLOOKUP(D287,'[1]2026-27 Calculations'!$B$5:$AU$292,43,FALSE)</f>
        <v>3115854.45363543</v>
      </c>
      <c r="O287" s="279">
        <f>VLOOKUP(D287,'[1]2026-27 Calculations'!$B$5:$AU$292,46,FALSE)</f>
        <v>30126000</v>
      </c>
      <c r="P287" s="280"/>
      <c r="Q287" s="281">
        <f t="shared" si="17"/>
        <v>0</v>
      </c>
      <c r="R287" s="282">
        <v>4797.7223652697649</v>
      </c>
      <c r="S287" s="94">
        <v>0.5370111863650342</v>
      </c>
      <c r="T287" s="277">
        <v>2576.4305792235746</v>
      </c>
      <c r="U287" s="278">
        <f>VLOOKUP(D287,'[1]2027-28 Calculations'!$B$4:$AU$291,29,FALSE)</f>
        <v>21197927.716671597</v>
      </c>
      <c r="V287" s="277">
        <f>VLOOKUP(D287,'[1]2027-28 Calculations'!$B$4:$AU$291,42,FALSE)</f>
        <v>6860906.3326349277</v>
      </c>
      <c r="W287" s="277">
        <f>VLOOKUP(D287,'[1]2027-28 Calculations'!$B$4:$AU$291,43,FALSE)</f>
        <v>2872183.4293065034</v>
      </c>
      <c r="X287" s="284">
        <f>VLOOKUP(D287,'[1]2027-28 Calculations'!$B$4:$AU$291,46,FALSE)</f>
        <v>30931000</v>
      </c>
      <c r="Y287" s="280"/>
      <c r="Z287" s="285">
        <f t="shared" si="18"/>
        <v>0</v>
      </c>
      <c r="AA287" s="282">
        <v>4797.7223652697649</v>
      </c>
      <c r="AB287" s="94">
        <v>0.5370111863650342</v>
      </c>
      <c r="AC287" s="277">
        <v>2576.4305792235746</v>
      </c>
      <c r="AD287" s="278">
        <f>VLOOKUP(D287,'[1]2028-29 Calculations '!$B$4:$AU$291,29,FALSE)</f>
        <v>21495659.241391655</v>
      </c>
      <c r="AE287" s="277">
        <f>VLOOKUP(D287,'[1]2028-29 Calculations '!$B$4:$AU$291,42,FALSE)</f>
        <v>7444886.5765751107</v>
      </c>
      <c r="AF287" s="277">
        <f>VLOOKUP(D287,'[1]2028-29 Calculations '!$B$4:$AU$291,43,FALSE)</f>
        <v>3328485.0174994711</v>
      </c>
      <c r="AG287" s="284">
        <f>VLOOKUP(D287,'[1]2028-29 Calculations '!$B$4:$AU$291,46,FALSE)</f>
        <v>32269000</v>
      </c>
    </row>
    <row r="288" spans="4:33">
      <c r="D288" s="79" t="s">
        <v>504</v>
      </c>
      <c r="E288" s="80" t="s">
        <v>505</v>
      </c>
      <c r="F288" s="274" t="s">
        <v>60</v>
      </c>
      <c r="G288" s="275"/>
      <c r="H288" s="275"/>
      <c r="I288" s="276">
        <v>16306.699876771901</v>
      </c>
      <c r="J288" s="94">
        <v>0.59225849807826703</v>
      </c>
      <c r="K288" s="277">
        <v>9657.7815776299885</v>
      </c>
      <c r="L288" s="278">
        <f>VLOOKUP(D288,'[1]2026-27 Calculations'!$B$5:$AU$292,29,FALSE)</f>
        <v>75093710.318500608</v>
      </c>
      <c r="M288" s="277">
        <f>VLOOKUP(D288,'[1]2026-27 Calculations'!$B$5:$AU$292,42,FALSE)</f>
        <v>8075599.6292443369</v>
      </c>
      <c r="N288" s="277">
        <f>VLOOKUP(D288,'[1]2026-27 Calculations'!$B$5:$AU$292,43,FALSE)</f>
        <v>9240886.992287524</v>
      </c>
      <c r="O288" s="279">
        <f>VLOOKUP(D288,'[1]2026-27 Calculations'!$B$5:$AU$292,46,FALSE)</f>
        <v>92410000</v>
      </c>
      <c r="P288" s="280"/>
      <c r="Q288" s="281">
        <f t="shared" si="17"/>
        <v>0</v>
      </c>
      <c r="R288" s="282">
        <v>16306.699876771901</v>
      </c>
      <c r="S288" s="94">
        <v>0.59225849807826703</v>
      </c>
      <c r="T288" s="277">
        <v>9657.7815776299885</v>
      </c>
      <c r="U288" s="278">
        <f>VLOOKUP(D288,'[1]2027-28 Calculations'!$B$4:$AU$291,29,FALSE)</f>
        <v>79460691.639399186</v>
      </c>
      <c r="V288" s="277">
        <f>VLOOKUP(D288,'[1]2027-28 Calculations'!$B$4:$AU$291,42,FALSE)</f>
        <v>7780537.292909258</v>
      </c>
      <c r="W288" s="277">
        <f>VLOOKUP(D288,'[1]2027-28 Calculations'!$B$4:$AU$291,43,FALSE)</f>
        <v>8518216.3949843217</v>
      </c>
      <c r="X288" s="284">
        <f>VLOOKUP(D288,'[1]2027-28 Calculations'!$B$4:$AU$291,46,FALSE)</f>
        <v>95759000</v>
      </c>
      <c r="Y288" s="280"/>
      <c r="Z288" s="285">
        <f t="shared" si="18"/>
        <v>0</v>
      </c>
      <c r="AA288" s="282">
        <v>16306.699876771901</v>
      </c>
      <c r="AB288" s="94">
        <v>0.59225849807826703</v>
      </c>
      <c r="AC288" s="277">
        <v>9657.7815776299885</v>
      </c>
      <c r="AD288" s="278">
        <f>VLOOKUP(D288,'[1]2028-29 Calculations '!$B$4:$AU$291,29,FALSE)</f>
        <v>80576741.90588361</v>
      </c>
      <c r="AE288" s="277">
        <f>VLOOKUP(D288,'[1]2028-29 Calculations '!$B$4:$AU$291,42,FALSE)</f>
        <v>8620077.770987384</v>
      </c>
      <c r="AF288" s="277">
        <f>VLOOKUP(D288,'[1]2028-29 Calculations '!$B$4:$AU$291,43,FALSE)</f>
        <v>9871498.9290811159</v>
      </c>
      <c r="AG288" s="284">
        <f>VLOOKUP(D288,'[1]2028-29 Calculations '!$B$4:$AU$291,46,FALSE)</f>
        <v>99068000</v>
      </c>
    </row>
    <row r="289" spans="4:33" s="10" customFormat="1">
      <c r="D289" s="134" t="s">
        <v>506</v>
      </c>
      <c r="E289" s="135" t="s">
        <v>507</v>
      </c>
      <c r="F289" s="293" t="s">
        <v>74</v>
      </c>
      <c r="G289" s="294"/>
      <c r="H289" s="294"/>
      <c r="I289" s="295">
        <v>24281.476818720192</v>
      </c>
      <c r="J289" s="138">
        <v>0</v>
      </c>
      <c r="K289" s="296">
        <v>0</v>
      </c>
      <c r="L289" s="297">
        <f>VLOOKUP(D289,'[1]2026-27 Calculations'!$B$5:$AU$292,29,FALSE)</f>
        <v>0</v>
      </c>
      <c r="M289" s="296">
        <f>VLOOKUP(D289,'[1]2026-27 Calculations'!$B$5:$AU$292,42,FALSE)</f>
        <v>15607467.856985837</v>
      </c>
      <c r="N289" s="296">
        <f>VLOOKUP(D289,'[1]2026-27 Calculations'!$B$5:$AU$292,43,FALSE)</f>
        <v>2746519.0161329145</v>
      </c>
      <c r="O289" s="298">
        <f>VLOOKUP(D289,'[1]2026-27 Calculations'!$B$5:$AU$292,46,FALSE)</f>
        <v>18354000</v>
      </c>
      <c r="P289" s="299"/>
      <c r="Q289" s="300">
        <f t="shared" si="17"/>
        <v>0</v>
      </c>
      <c r="R289" s="301">
        <v>24281.476818720192</v>
      </c>
      <c r="S289" s="138">
        <v>0</v>
      </c>
      <c r="T289" s="296">
        <v>0</v>
      </c>
      <c r="U289" s="297">
        <f>VLOOKUP(D289,'[1]2027-28 Calculations'!$B$4:$AU$291,29,FALSE)</f>
        <v>0</v>
      </c>
      <c r="V289" s="296">
        <f>VLOOKUP(D289,'[1]2027-28 Calculations'!$B$4:$AU$291,42,FALSE)</f>
        <v>14965181.333571108</v>
      </c>
      <c r="W289" s="296">
        <f>VLOOKUP(D289,'[1]2027-28 Calculations'!$B$4:$AU$291,43,FALSE)</f>
        <v>2837154.1436653007</v>
      </c>
      <c r="X289" s="302">
        <f>VLOOKUP(D289,'[1]2027-28 Calculations'!$B$4:$AU$291,46,FALSE)</f>
        <v>17802000</v>
      </c>
      <c r="Y289" s="299"/>
      <c r="Z289" s="303">
        <f t="shared" si="18"/>
        <v>0</v>
      </c>
      <c r="AA289" s="301">
        <v>24281.476818720192</v>
      </c>
      <c r="AB289" s="138">
        <v>0</v>
      </c>
      <c r="AC289" s="296">
        <v>0</v>
      </c>
      <c r="AD289" s="297">
        <f>VLOOKUP(D289,'[1]2028-29 Calculations '!$B$4:$AU$291,29,FALSE)</f>
        <v>0</v>
      </c>
      <c r="AE289" s="296">
        <f>VLOOKUP(D289,'[1]2028-29 Calculations '!$B$4:$AU$291,42,FALSE)</f>
        <v>16661179.922485871</v>
      </c>
      <c r="AF289" s="296">
        <f>VLOOKUP(D289,'[1]2028-29 Calculations '!$B$4:$AU$291,43,FALSE)</f>
        <v>2927943.0762625905</v>
      </c>
      <c r="AG289" s="302">
        <f>VLOOKUP(D289,'[1]2028-29 Calculations '!$B$4:$AU$291,46,FALSE)</f>
        <v>19589000</v>
      </c>
    </row>
    <row r="290" spans="4:33" hidden="1">
      <c r="D290" s="304"/>
      <c r="E290" s="304"/>
      <c r="F290" s="305"/>
      <c r="G290" s="306"/>
      <c r="H290" s="306"/>
      <c r="I290" s="307"/>
      <c r="J290" s="307"/>
      <c r="K290" s="308"/>
      <c r="L290" s="309">
        <f>SUM(L9:L289)</f>
        <v>86933847993.512344</v>
      </c>
      <c r="M290" s="309">
        <f>SUM(M9:M289)</f>
        <v>5933016804.1412668</v>
      </c>
      <c r="N290" s="309">
        <f>SUM(N9:N289)</f>
        <v>8899525206.2118759</v>
      </c>
      <c r="O290" s="309">
        <f>SUM(O9:O289)</f>
        <v>101766391000</v>
      </c>
      <c r="P290" s="310"/>
      <c r="Q290" s="311"/>
      <c r="R290" s="310"/>
      <c r="S290" s="310"/>
      <c r="T290" s="309"/>
      <c r="U290" s="309">
        <f>SUM(U9:U289)</f>
        <v>91989377793.961884</v>
      </c>
      <c r="V290" s="309">
        <f>SUM(V9:V289)</f>
        <v>5537665439.4001436</v>
      </c>
      <c r="W290" s="309">
        <f>SUM(W9:W289)</f>
        <v>8306498159.1002073</v>
      </c>
      <c r="X290" s="309">
        <f>SUM(X9:X289)</f>
        <v>105833530000</v>
      </c>
      <c r="Y290" s="310"/>
      <c r="Z290" s="312"/>
      <c r="AA290" s="310"/>
      <c r="AB290" s="310"/>
      <c r="AC290" s="309"/>
      <c r="AD290" s="309">
        <f>SUM(AD9:AD289)</f>
        <v>93281397376.003677</v>
      </c>
      <c r="AE290" s="309">
        <f>SUM(AE9:AE289)</f>
        <v>6336545907.7749748</v>
      </c>
      <c r="AF290" s="309">
        <f>SUM(AF9:AF289)</f>
        <v>9504818861.6624527</v>
      </c>
      <c r="AG290" s="309">
        <f>SUM(AG9:AG289)</f>
        <v>109122760000</v>
      </c>
    </row>
    <row r="291" spans="4:33" hidden="1">
      <c r="D291" s="273"/>
      <c r="E291" s="105"/>
      <c r="F291" s="313"/>
      <c r="G291" s="287"/>
      <c r="H291" s="287"/>
      <c r="I291" s="264"/>
      <c r="J291" s="264"/>
      <c r="K291" s="261"/>
      <c r="L291" s="314">
        <f>'[1]2026-27 Calculations'!$AD$270</f>
        <v>86933847993.512344</v>
      </c>
      <c r="M291" s="314">
        <f>'[1]2026-27 Calculations'!$AQ$270</f>
        <v>5933016804.1412668</v>
      </c>
      <c r="N291" s="314">
        <f>'[1]2026-27 Calculations'!$AR$270</f>
        <v>8899525206.2118759</v>
      </c>
      <c r="O291" s="314">
        <f>'[1]2026-27 Calculations'!$AU$270</f>
        <v>101766391000</v>
      </c>
      <c r="P291" s="311"/>
      <c r="Q291" s="311"/>
      <c r="R291" s="311"/>
      <c r="S291" s="311"/>
      <c r="T291" s="314"/>
      <c r="U291" s="314">
        <f>'[1]2027-28 Calculations'!$AD$269</f>
        <v>91989377793.961884</v>
      </c>
      <c r="V291" s="314">
        <f>'[1]2027-28 Calculations'!$AQ$269</f>
        <v>5537665439.4001436</v>
      </c>
      <c r="W291" s="314">
        <f>'[1]2027-28 Calculations'!$AR$269</f>
        <v>8306498159.1002073</v>
      </c>
      <c r="X291" s="314">
        <f>'[1]2027-28 Calculations'!$AU$269</f>
        <v>105833530000</v>
      </c>
      <c r="Y291" s="311"/>
      <c r="Z291" s="315"/>
      <c r="AA291" s="311"/>
      <c r="AB291" s="311"/>
      <c r="AC291" s="314"/>
      <c r="AD291" s="316">
        <f>'[1]2028-29 Calculations '!$AD$269</f>
        <v>93281397376.003677</v>
      </c>
      <c r="AE291" s="316">
        <f>'[1]2028-29 Calculations '!$AQ$269</f>
        <v>6336545907.7749748</v>
      </c>
      <c r="AF291" s="316">
        <f>'[1]2028-29 Calculations '!$AR$269</f>
        <v>9504818861.6624527</v>
      </c>
      <c r="AG291" s="316">
        <f>'[1]2028-29 Calculations '!$AU$269</f>
        <v>109122760000</v>
      </c>
    </row>
    <row r="292" spans="4:33" hidden="1">
      <c r="D292" s="105" t="s">
        <v>653</v>
      </c>
      <c r="E292" s="105"/>
      <c r="F292" s="313"/>
      <c r="G292" s="287"/>
      <c r="H292" s="287"/>
      <c r="I292" s="264">
        <f>SUM(I9:I289)</f>
        <v>29979365.725121632</v>
      </c>
      <c r="J292" s="264"/>
      <c r="K292" s="261">
        <f>SUM(K9:K289)</f>
        <v>11180538.450733373</v>
      </c>
      <c r="L292" s="314">
        <f>SUM(L9:L289)</f>
        <v>86933847993.512344</v>
      </c>
      <c r="M292" s="314">
        <f>SUM(M9:M289)</f>
        <v>5933016804.1412668</v>
      </c>
      <c r="N292" s="314">
        <f>SUM(N9:N289)</f>
        <v>8899525206.2118759</v>
      </c>
      <c r="O292" s="314">
        <f>SUM(O9:O289)</f>
        <v>101766391000</v>
      </c>
      <c r="P292" s="311"/>
      <c r="Q292" s="311"/>
      <c r="R292" s="311">
        <f>SUM(R9:R289)</f>
        <v>29979365.725121632</v>
      </c>
      <c r="S292" s="311"/>
      <c r="T292" s="314">
        <f>SUM(T9:T289)</f>
        <v>11180538.450733373</v>
      </c>
      <c r="U292" s="314">
        <f>SUM(U9:U289)</f>
        <v>91989377793.961884</v>
      </c>
      <c r="V292" s="314">
        <f>SUM(V9:V289)</f>
        <v>5537665439.4001436</v>
      </c>
      <c r="W292" s="314">
        <f>SUM(W9:W289)</f>
        <v>8306498159.1002073</v>
      </c>
      <c r="X292" s="314">
        <f>SUM(X9:X289)</f>
        <v>105833530000</v>
      </c>
      <c r="Y292" s="311"/>
      <c r="Z292" s="315"/>
      <c r="AA292" s="311">
        <f>SUM(AA9:AA289)</f>
        <v>29979365.725121632</v>
      </c>
      <c r="AB292" s="311"/>
      <c r="AC292" s="314">
        <f>SUM(AC9:AC289)</f>
        <v>11180538.450733373</v>
      </c>
      <c r="AD292" s="314">
        <f>SUM(AD9:AD289)</f>
        <v>93281397376.003677</v>
      </c>
      <c r="AE292" s="314">
        <f>SUM(AE9:AE289)</f>
        <v>6336545907.7749748</v>
      </c>
      <c r="AF292" s="314">
        <f>SUM(AF9:AF289)</f>
        <v>9504818861.6624527</v>
      </c>
      <c r="AG292" s="314">
        <f>SUM(AG9:AG289)</f>
        <v>109122760000</v>
      </c>
    </row>
    <row r="293" spans="4:33" hidden="1">
      <c r="D293" s="105"/>
      <c r="E293" s="105"/>
      <c r="F293" s="313"/>
      <c r="G293" s="287"/>
      <c r="H293" s="287"/>
      <c r="I293" s="264"/>
      <c r="J293" s="264"/>
      <c r="K293" s="261"/>
      <c r="L293" s="314"/>
      <c r="M293" s="314"/>
      <c r="N293" s="314"/>
      <c r="O293" s="314"/>
      <c r="P293" s="311"/>
      <c r="Q293" s="311"/>
      <c r="R293" s="311"/>
      <c r="S293" s="311"/>
      <c r="T293" s="314"/>
      <c r="U293" s="314"/>
      <c r="V293" s="314"/>
      <c r="W293" s="314"/>
      <c r="X293" s="314"/>
      <c r="Y293" s="311"/>
      <c r="Z293" s="315"/>
      <c r="AA293" s="311"/>
      <c r="AB293" s="311"/>
      <c r="AC293" s="314"/>
      <c r="AD293" s="314"/>
      <c r="AE293" s="314"/>
      <c r="AF293" s="314"/>
      <c r="AG293" s="314"/>
    </row>
    <row r="294" spans="4:33" s="172" customFormat="1" hidden="1">
      <c r="D294" s="317" t="s">
        <v>654</v>
      </c>
      <c r="E294" s="317"/>
      <c r="F294" s="318"/>
      <c r="G294" s="319"/>
      <c r="H294" s="319"/>
      <c r="I294" s="320">
        <v>0</v>
      </c>
      <c r="J294" s="320"/>
      <c r="K294" s="321">
        <v>0</v>
      </c>
      <c r="L294" s="314">
        <v>0</v>
      </c>
      <c r="M294" s="314">
        <v>0</v>
      </c>
      <c r="N294" s="314">
        <v>0</v>
      </c>
      <c r="O294" s="314">
        <v>0</v>
      </c>
      <c r="P294" s="311"/>
      <c r="Q294" s="311"/>
      <c r="R294" s="311">
        <v>0</v>
      </c>
      <c r="S294" s="311"/>
      <c r="T294" s="314">
        <v>0</v>
      </c>
      <c r="U294" s="314">
        <v>0</v>
      </c>
      <c r="V294" s="314">
        <v>0</v>
      </c>
      <c r="W294" s="314">
        <v>0</v>
      </c>
      <c r="X294" s="314">
        <v>0</v>
      </c>
      <c r="Y294" s="311"/>
      <c r="Z294" s="315"/>
      <c r="AA294" s="311">
        <v>0</v>
      </c>
      <c r="AB294" s="311"/>
      <c r="AC294" s="314">
        <v>0</v>
      </c>
      <c r="AD294" s="314">
        <v>0</v>
      </c>
      <c r="AE294" s="314">
        <v>0</v>
      </c>
      <c r="AF294" s="314">
        <v>0</v>
      </c>
      <c r="AG294" s="314">
        <v>0</v>
      </c>
    </row>
    <row r="295" spans="4:33" hidden="1">
      <c r="D295" s="80"/>
      <c r="E295" s="80"/>
      <c r="F295" s="322"/>
      <c r="G295" s="275"/>
      <c r="H295" s="275"/>
      <c r="I295" s="282"/>
      <c r="J295" s="282"/>
      <c r="K295" s="277"/>
      <c r="L295" s="314"/>
      <c r="M295" s="314"/>
      <c r="N295" s="314"/>
      <c r="O295" s="314"/>
      <c r="P295" s="311"/>
      <c r="Q295" s="311"/>
      <c r="R295" s="311"/>
      <c r="S295" s="311"/>
      <c r="T295" s="314"/>
      <c r="U295" s="314"/>
      <c r="V295" s="314"/>
      <c r="W295" s="314"/>
      <c r="X295" s="314"/>
      <c r="Y295" s="311"/>
      <c r="Z295" s="315"/>
      <c r="AA295" s="311"/>
      <c r="AB295" s="311"/>
      <c r="AC295" s="314"/>
      <c r="AD295" s="314"/>
      <c r="AE295" s="314"/>
      <c r="AF295" s="314"/>
      <c r="AG295" s="314"/>
    </row>
    <row r="296" spans="4:33" hidden="1">
      <c r="D296" s="80"/>
      <c r="E296" s="80"/>
      <c r="F296" s="322"/>
      <c r="G296" s="275"/>
      <c r="H296" s="275"/>
      <c r="I296" s="282"/>
      <c r="J296" s="282"/>
      <c r="K296" s="277"/>
      <c r="L296" s="323">
        <f>L290-L291</f>
        <v>0</v>
      </c>
      <c r="M296" s="323">
        <f>M290-M291</f>
        <v>0</v>
      </c>
      <c r="N296" s="323">
        <f>N290-N291</f>
        <v>0</v>
      </c>
      <c r="O296" s="323">
        <f>O290-O291</f>
        <v>0</v>
      </c>
      <c r="P296" s="324"/>
      <c r="Q296" s="324"/>
      <c r="R296" s="324"/>
      <c r="S296" s="324"/>
      <c r="T296" s="323"/>
      <c r="U296" s="323">
        <f>U290-U291</f>
        <v>0</v>
      </c>
      <c r="V296" s="323">
        <f>V290-V291</f>
        <v>0</v>
      </c>
      <c r="W296" s="323">
        <f>W290-W291</f>
        <v>0</v>
      </c>
      <c r="X296" s="323">
        <f>X290-X291</f>
        <v>0</v>
      </c>
      <c r="Y296" s="324"/>
      <c r="Z296" s="325"/>
      <c r="AA296" s="324"/>
      <c r="AB296" s="324"/>
      <c r="AC296" s="323"/>
      <c r="AD296" s="323">
        <f>AD290-AD291</f>
        <v>0</v>
      </c>
      <c r="AE296" s="323">
        <f>AE290-AE291</f>
        <v>0</v>
      </c>
      <c r="AF296" s="323">
        <f>AF290-AF291</f>
        <v>0</v>
      </c>
      <c r="AG296" s="323">
        <f>AG290-AG291</f>
        <v>0</v>
      </c>
    </row>
    <row r="297" spans="4:33">
      <c r="D297" s="80"/>
      <c r="E297" s="80"/>
      <c r="F297" s="322"/>
      <c r="G297" s="275"/>
      <c r="H297" s="275"/>
      <c r="I297" s="282"/>
      <c r="J297" s="282"/>
      <c r="K297" s="277"/>
      <c r="L297" s="277"/>
      <c r="M297" s="277"/>
      <c r="N297" s="277"/>
      <c r="O297" s="277"/>
      <c r="P297" s="280"/>
      <c r="Q297" s="280"/>
      <c r="R297" s="282"/>
      <c r="S297" s="282"/>
      <c r="T297" s="277"/>
      <c r="U297" s="277"/>
      <c r="V297" s="277"/>
      <c r="W297" s="277"/>
      <c r="X297" s="277"/>
      <c r="Y297" s="280"/>
      <c r="Z297" s="326"/>
      <c r="AA297" s="282"/>
      <c r="AB297" s="282"/>
      <c r="AC297" s="277"/>
      <c r="AD297" s="277"/>
      <c r="AE297" s="277"/>
      <c r="AF297" s="277"/>
      <c r="AG297" s="277"/>
    </row>
    <row r="298" spans="4:33">
      <c r="D298" s="80"/>
      <c r="E298" s="80"/>
      <c r="F298" s="322"/>
      <c r="G298" s="275"/>
      <c r="H298" s="275"/>
      <c r="I298" s="282"/>
      <c r="J298" s="282"/>
      <c r="K298" s="277"/>
      <c r="L298" s="277"/>
      <c r="M298" s="277"/>
      <c r="N298" s="277"/>
      <c r="O298" s="277"/>
      <c r="P298" s="280"/>
      <c r="Q298" s="280"/>
      <c r="R298" s="282"/>
      <c r="S298" s="282"/>
      <c r="T298" s="277"/>
      <c r="U298" s="277"/>
      <c r="V298" s="277"/>
      <c r="W298" s="277"/>
      <c r="X298" s="277"/>
      <c r="Y298" s="280"/>
      <c r="Z298" s="326"/>
      <c r="AA298" s="282"/>
      <c r="AB298" s="282"/>
      <c r="AC298" s="277"/>
      <c r="AD298" s="277"/>
      <c r="AE298" s="277"/>
      <c r="AF298" s="277"/>
      <c r="AG298" s="277"/>
    </row>
    <row r="299" spans="4:33">
      <c r="D299" s="105"/>
      <c r="E299" s="105"/>
      <c r="F299" s="313"/>
      <c r="G299" s="287"/>
      <c r="H299" s="287"/>
      <c r="I299" s="264"/>
      <c r="J299" s="264"/>
      <c r="K299" s="261"/>
      <c r="L299" s="261"/>
      <c r="M299" s="261"/>
      <c r="N299" s="261"/>
      <c r="O299" s="261"/>
      <c r="P299" s="288"/>
      <c r="Q299" s="288"/>
      <c r="R299" s="264"/>
      <c r="S299" s="264"/>
      <c r="T299" s="261"/>
      <c r="U299" s="261"/>
      <c r="V299" s="261"/>
      <c r="W299" s="261"/>
      <c r="X299" s="261"/>
      <c r="Y299" s="288"/>
      <c r="Z299" s="326"/>
      <c r="AA299" s="264"/>
      <c r="AB299" s="264"/>
      <c r="AC299" s="261"/>
      <c r="AD299" s="261"/>
      <c r="AE299" s="261"/>
      <c r="AF299" s="261"/>
      <c r="AG299" s="261"/>
    </row>
    <row r="300" spans="4:33">
      <c r="D300" s="80"/>
      <c r="E300" s="80"/>
      <c r="F300" s="322"/>
      <c r="G300" s="275"/>
      <c r="H300" s="275"/>
      <c r="I300" s="282"/>
      <c r="J300" s="282"/>
      <c r="K300" s="277"/>
      <c r="L300" s="277"/>
      <c r="M300" s="277"/>
      <c r="N300" s="277"/>
      <c r="O300" s="277"/>
      <c r="P300" s="280"/>
      <c r="Q300" s="280"/>
      <c r="R300" s="282"/>
      <c r="S300" s="282"/>
      <c r="T300" s="277"/>
      <c r="U300" s="277"/>
      <c r="V300" s="277"/>
      <c r="W300" s="277"/>
      <c r="X300" s="277"/>
      <c r="Y300" s="280"/>
      <c r="Z300" s="326"/>
      <c r="AA300" s="282"/>
      <c r="AB300" s="282"/>
      <c r="AC300" s="277"/>
      <c r="AD300" s="277"/>
      <c r="AE300" s="277"/>
      <c r="AF300" s="277"/>
      <c r="AG300" s="277"/>
    </row>
    <row r="301" spans="4:33">
      <c r="D301" s="80"/>
      <c r="E301" s="80"/>
      <c r="F301" s="322"/>
      <c r="G301" s="275"/>
      <c r="H301" s="275"/>
      <c r="I301" s="282"/>
      <c r="J301" s="282"/>
      <c r="K301" s="277"/>
      <c r="L301" s="277"/>
      <c r="M301" s="277"/>
      <c r="N301" s="277"/>
      <c r="O301" s="277"/>
      <c r="P301" s="280"/>
      <c r="Q301" s="280"/>
      <c r="R301" s="282"/>
      <c r="S301" s="282"/>
      <c r="T301" s="277"/>
      <c r="U301" s="277"/>
      <c r="V301" s="277"/>
      <c r="W301" s="277"/>
      <c r="X301" s="277"/>
      <c r="Y301" s="280"/>
      <c r="Z301" s="326"/>
      <c r="AA301" s="282"/>
      <c r="AB301" s="282"/>
      <c r="AC301" s="277"/>
      <c r="AD301" s="277"/>
      <c r="AE301" s="277"/>
      <c r="AF301" s="277"/>
      <c r="AG301" s="277"/>
    </row>
    <row r="302" spans="4:33">
      <c r="D302" s="80"/>
      <c r="E302" s="80"/>
      <c r="F302" s="322"/>
      <c r="G302" s="275"/>
      <c r="H302" s="275"/>
      <c r="I302" s="282"/>
      <c r="J302" s="282"/>
      <c r="K302" s="277"/>
      <c r="L302" s="277"/>
      <c r="M302" s="277"/>
      <c r="N302" s="277"/>
      <c r="O302" s="277"/>
      <c r="P302" s="280"/>
      <c r="Q302" s="280"/>
      <c r="R302" s="282"/>
      <c r="S302" s="282"/>
      <c r="T302" s="277"/>
      <c r="U302" s="277"/>
      <c r="V302" s="277"/>
      <c r="W302" s="277"/>
      <c r="X302" s="277"/>
      <c r="Y302" s="280"/>
      <c r="Z302" s="326"/>
      <c r="AA302" s="282"/>
      <c r="AB302" s="282"/>
      <c r="AC302" s="277"/>
      <c r="AD302" s="277"/>
      <c r="AE302" s="277"/>
      <c r="AF302" s="277"/>
      <c r="AG302" s="277"/>
    </row>
    <row r="303" spans="4:33">
      <c r="D303" s="80"/>
      <c r="E303" s="80"/>
      <c r="F303" s="322"/>
      <c r="G303" s="275"/>
      <c r="H303" s="275"/>
      <c r="I303" s="282"/>
      <c r="J303" s="282"/>
      <c r="K303" s="277"/>
      <c r="L303" s="277"/>
      <c r="M303" s="277"/>
      <c r="N303" s="277"/>
      <c r="O303" s="277"/>
      <c r="P303" s="280"/>
      <c r="Q303" s="280"/>
      <c r="R303" s="282"/>
      <c r="S303" s="282"/>
      <c r="T303" s="277"/>
      <c r="U303" s="277"/>
      <c r="V303" s="277"/>
      <c r="W303" s="277"/>
      <c r="X303" s="277"/>
      <c r="Y303" s="280"/>
      <c r="Z303" s="326"/>
      <c r="AA303" s="282"/>
      <c r="AB303" s="282"/>
      <c r="AC303" s="277"/>
      <c r="AD303" s="277"/>
      <c r="AE303" s="277"/>
      <c r="AF303" s="277"/>
      <c r="AG303" s="277"/>
    </row>
    <row r="304" spans="4:33">
      <c r="D304" s="80"/>
      <c r="E304" s="80"/>
      <c r="F304" s="322"/>
      <c r="G304" s="275"/>
      <c r="H304" s="275"/>
      <c r="I304" s="282"/>
      <c r="J304" s="282"/>
      <c r="K304" s="277"/>
      <c r="L304" s="277"/>
      <c r="M304" s="277"/>
      <c r="N304" s="277"/>
      <c r="O304" s="277"/>
      <c r="P304" s="280"/>
      <c r="Q304" s="280"/>
      <c r="R304" s="282"/>
      <c r="S304" s="282"/>
      <c r="T304" s="277"/>
      <c r="U304" s="277"/>
      <c r="V304" s="277"/>
      <c r="W304" s="277"/>
      <c r="X304" s="277"/>
      <c r="Y304" s="280"/>
      <c r="Z304" s="326"/>
      <c r="AA304" s="282"/>
      <c r="AB304" s="282"/>
      <c r="AC304" s="277"/>
      <c r="AD304" s="277"/>
      <c r="AE304" s="277"/>
      <c r="AF304" s="277"/>
      <c r="AG304" s="277"/>
    </row>
    <row r="305" spans="4:33">
      <c r="D305" s="105"/>
      <c r="E305" s="105"/>
      <c r="F305" s="313"/>
      <c r="G305" s="287"/>
      <c r="H305" s="287"/>
      <c r="I305" s="264"/>
      <c r="J305" s="264"/>
      <c r="K305" s="261"/>
      <c r="L305" s="261"/>
      <c r="M305" s="261"/>
      <c r="N305" s="261"/>
      <c r="O305" s="261"/>
      <c r="P305" s="288"/>
      <c r="Q305" s="288"/>
      <c r="R305" s="264"/>
      <c r="S305" s="264"/>
      <c r="T305" s="261"/>
      <c r="U305" s="261"/>
      <c r="V305" s="261"/>
      <c r="W305" s="261"/>
      <c r="X305" s="261"/>
      <c r="Y305" s="288"/>
      <c r="Z305" s="326"/>
      <c r="AA305" s="264"/>
      <c r="AB305" s="264"/>
      <c r="AC305" s="261"/>
      <c r="AD305" s="261"/>
      <c r="AE305" s="261"/>
      <c r="AF305" s="261"/>
      <c r="AG305" s="261"/>
    </row>
    <row r="306" spans="4:33">
      <c r="D306" s="80"/>
      <c r="E306" s="80"/>
      <c r="F306" s="322"/>
      <c r="G306" s="275"/>
      <c r="H306" s="275"/>
      <c r="I306" s="282"/>
      <c r="J306" s="282"/>
      <c r="K306" s="277"/>
      <c r="L306" s="277"/>
      <c r="M306" s="277"/>
      <c r="N306" s="277"/>
      <c r="O306" s="277"/>
      <c r="P306" s="280"/>
      <c r="Q306" s="280"/>
      <c r="R306" s="282"/>
      <c r="S306" s="282"/>
      <c r="T306" s="277"/>
      <c r="U306" s="277"/>
      <c r="V306" s="277"/>
      <c r="W306" s="277"/>
      <c r="X306" s="277"/>
      <c r="Y306" s="280"/>
      <c r="Z306" s="326"/>
      <c r="AA306" s="282"/>
      <c r="AB306" s="282"/>
      <c r="AC306" s="277"/>
      <c r="AD306" s="277"/>
      <c r="AE306" s="277"/>
      <c r="AF306" s="277"/>
      <c r="AG306" s="277"/>
    </row>
    <row r="307" spans="4:33">
      <c r="D307" s="80"/>
      <c r="E307" s="80"/>
      <c r="F307" s="322"/>
      <c r="G307" s="275"/>
      <c r="H307" s="275"/>
      <c r="I307" s="282"/>
      <c r="J307" s="282"/>
      <c r="K307" s="277"/>
      <c r="L307" s="277"/>
      <c r="M307" s="277"/>
      <c r="N307" s="277"/>
      <c r="O307" s="277"/>
      <c r="P307" s="280"/>
      <c r="Q307" s="280"/>
      <c r="R307" s="282"/>
      <c r="S307" s="282"/>
      <c r="T307" s="277"/>
      <c r="U307" s="277"/>
      <c r="V307" s="277"/>
      <c r="W307" s="277"/>
      <c r="X307" s="277"/>
      <c r="Y307" s="280"/>
      <c r="Z307" s="326"/>
      <c r="AA307" s="282"/>
      <c r="AB307" s="282"/>
      <c r="AC307" s="277"/>
      <c r="AD307" s="277"/>
      <c r="AE307" s="277"/>
      <c r="AF307" s="277"/>
      <c r="AG307" s="277"/>
    </row>
    <row r="308" spans="4:33">
      <c r="D308" s="80"/>
      <c r="E308" s="80"/>
      <c r="F308" s="322"/>
      <c r="G308" s="275"/>
      <c r="H308" s="275"/>
      <c r="I308" s="282"/>
      <c r="J308" s="282"/>
      <c r="K308" s="277"/>
      <c r="L308" s="277"/>
      <c r="M308" s="277"/>
      <c r="N308" s="277"/>
      <c r="O308" s="277"/>
      <c r="P308" s="280"/>
      <c r="Q308" s="280"/>
      <c r="R308" s="282"/>
      <c r="S308" s="282"/>
      <c r="T308" s="277"/>
      <c r="U308" s="277"/>
      <c r="V308" s="277"/>
      <c r="W308" s="277"/>
      <c r="X308" s="277"/>
      <c r="Y308" s="280"/>
      <c r="Z308" s="326"/>
      <c r="AA308" s="282"/>
      <c r="AB308" s="282"/>
      <c r="AC308" s="277"/>
      <c r="AD308" s="277"/>
      <c r="AE308" s="277"/>
      <c r="AF308" s="277"/>
      <c r="AG308" s="277"/>
    </row>
    <row r="309" spans="4:33">
      <c r="D309" s="80"/>
      <c r="E309" s="80"/>
      <c r="F309" s="322"/>
      <c r="G309" s="275"/>
      <c r="H309" s="275"/>
      <c r="I309" s="282"/>
      <c r="J309" s="282"/>
      <c r="K309" s="277"/>
      <c r="L309" s="277"/>
      <c r="M309" s="277"/>
      <c r="N309" s="277"/>
      <c r="O309" s="277"/>
      <c r="P309" s="280"/>
      <c r="Q309" s="280"/>
      <c r="R309" s="282"/>
      <c r="S309" s="282"/>
      <c r="T309" s="277"/>
      <c r="U309" s="277"/>
      <c r="V309" s="277"/>
      <c r="W309" s="277"/>
      <c r="X309" s="277"/>
      <c r="Y309" s="280"/>
      <c r="Z309" s="326"/>
      <c r="AA309" s="282"/>
      <c r="AB309" s="282"/>
      <c r="AC309" s="277"/>
      <c r="AD309" s="277"/>
      <c r="AE309" s="277"/>
      <c r="AF309" s="277"/>
      <c r="AG309" s="277"/>
    </row>
    <row r="310" spans="4:33">
      <c r="D310" s="105"/>
      <c r="E310" s="105"/>
      <c r="F310" s="313"/>
      <c r="G310" s="287"/>
      <c r="H310" s="287"/>
      <c r="I310" s="264"/>
      <c r="J310" s="264"/>
      <c r="K310" s="261"/>
      <c r="L310" s="261"/>
      <c r="M310" s="261"/>
      <c r="N310" s="261"/>
      <c r="O310" s="261"/>
      <c r="P310" s="288"/>
      <c r="Q310" s="288"/>
      <c r="R310" s="264"/>
      <c r="S310" s="264"/>
      <c r="T310" s="261"/>
      <c r="U310" s="261"/>
      <c r="V310" s="261"/>
      <c r="W310" s="261"/>
      <c r="X310" s="261"/>
      <c r="Y310" s="288"/>
      <c r="Z310" s="326"/>
      <c r="AA310" s="264"/>
      <c r="AB310" s="264"/>
      <c r="AC310" s="261"/>
      <c r="AD310" s="261"/>
      <c r="AE310" s="261"/>
      <c r="AF310" s="261"/>
      <c r="AG310" s="261"/>
    </row>
    <row r="311" spans="4:33">
      <c r="D311" s="80"/>
      <c r="E311" s="80"/>
      <c r="F311" s="322"/>
      <c r="G311" s="275"/>
      <c r="H311" s="275"/>
      <c r="I311" s="282"/>
      <c r="J311" s="282"/>
      <c r="K311" s="277"/>
      <c r="L311" s="277"/>
      <c r="M311" s="277"/>
      <c r="N311" s="277"/>
      <c r="O311" s="277"/>
      <c r="P311" s="280"/>
      <c r="Q311" s="280"/>
      <c r="R311" s="282"/>
      <c r="S311" s="282"/>
      <c r="T311" s="277"/>
      <c r="U311" s="277"/>
      <c r="V311" s="277"/>
      <c r="W311" s="277"/>
      <c r="X311" s="277"/>
      <c r="Y311" s="280"/>
      <c r="Z311" s="326"/>
      <c r="AA311" s="282"/>
      <c r="AB311" s="282"/>
      <c r="AC311" s="277"/>
      <c r="AD311" s="277"/>
      <c r="AE311" s="277"/>
      <c r="AF311" s="277"/>
      <c r="AG311" s="277"/>
    </row>
    <row r="312" spans="4:33">
      <c r="D312" s="80"/>
      <c r="E312" s="80"/>
      <c r="F312" s="322"/>
      <c r="G312" s="275"/>
      <c r="H312" s="275"/>
      <c r="I312" s="282"/>
      <c r="J312" s="282"/>
      <c r="K312" s="277"/>
      <c r="L312" s="277"/>
      <c r="M312" s="277"/>
      <c r="N312" s="277"/>
      <c r="O312" s="277"/>
      <c r="P312" s="280"/>
      <c r="Q312" s="280"/>
      <c r="R312" s="282"/>
      <c r="S312" s="282"/>
      <c r="T312" s="277"/>
      <c r="U312" s="277"/>
      <c r="V312" s="277"/>
      <c r="W312" s="277"/>
      <c r="X312" s="277"/>
      <c r="Y312" s="280"/>
      <c r="Z312" s="326"/>
      <c r="AA312" s="282"/>
      <c r="AB312" s="282"/>
      <c r="AC312" s="277"/>
      <c r="AD312" s="277"/>
      <c r="AE312" s="277"/>
      <c r="AF312" s="277"/>
      <c r="AG312" s="277"/>
    </row>
    <row r="313" spans="4:33">
      <c r="D313" s="80"/>
      <c r="E313" s="80"/>
      <c r="F313" s="322"/>
      <c r="G313" s="275"/>
      <c r="H313" s="275"/>
      <c r="I313" s="282"/>
      <c r="J313" s="282"/>
      <c r="K313" s="277"/>
      <c r="L313" s="277"/>
      <c r="M313" s="277"/>
      <c r="N313" s="277"/>
      <c r="O313" s="277"/>
      <c r="P313" s="280"/>
      <c r="Q313" s="280"/>
      <c r="R313" s="282"/>
      <c r="S313" s="282"/>
      <c r="T313" s="277"/>
      <c r="U313" s="277"/>
      <c r="V313" s="277"/>
      <c r="W313" s="277"/>
      <c r="X313" s="277"/>
      <c r="Y313" s="280"/>
      <c r="Z313" s="326"/>
      <c r="AA313" s="282"/>
      <c r="AB313" s="282"/>
      <c r="AC313" s="277"/>
      <c r="AD313" s="277"/>
      <c r="AE313" s="277"/>
      <c r="AF313" s="277"/>
      <c r="AG313" s="277"/>
    </row>
    <row r="314" spans="4:33">
      <c r="D314" s="80"/>
      <c r="E314" s="80"/>
      <c r="F314" s="322"/>
      <c r="G314" s="275"/>
      <c r="H314" s="275"/>
      <c r="I314" s="282"/>
      <c r="J314" s="282"/>
      <c r="K314" s="277"/>
      <c r="L314" s="277"/>
      <c r="M314" s="277"/>
      <c r="N314" s="277"/>
      <c r="O314" s="277"/>
      <c r="P314" s="280"/>
      <c r="Q314" s="280"/>
      <c r="R314" s="282"/>
      <c r="S314" s="282"/>
      <c r="T314" s="277"/>
      <c r="U314" s="277"/>
      <c r="V314" s="277"/>
      <c r="W314" s="277"/>
      <c r="X314" s="277"/>
      <c r="Y314" s="280"/>
      <c r="Z314" s="326"/>
      <c r="AA314" s="282"/>
      <c r="AB314" s="282"/>
      <c r="AC314" s="277"/>
      <c r="AD314" s="277"/>
      <c r="AE314" s="277"/>
      <c r="AF314" s="277"/>
      <c r="AG314" s="277"/>
    </row>
    <row r="315" spans="4:33">
      <c r="D315" s="80"/>
      <c r="E315" s="80"/>
      <c r="F315" s="322"/>
      <c r="G315" s="275"/>
      <c r="H315" s="275"/>
      <c r="I315" s="282"/>
      <c r="J315" s="282"/>
      <c r="K315" s="277"/>
      <c r="L315" s="277"/>
      <c r="M315" s="277"/>
      <c r="N315" s="277"/>
      <c r="O315" s="277"/>
      <c r="P315" s="280"/>
      <c r="Q315" s="280"/>
      <c r="R315" s="282"/>
      <c r="S315" s="282"/>
      <c r="T315" s="277"/>
      <c r="U315" s="277"/>
      <c r="V315" s="277"/>
      <c r="W315" s="277"/>
      <c r="X315" s="277"/>
      <c r="Y315" s="280"/>
      <c r="Z315" s="326"/>
      <c r="AA315" s="282"/>
      <c r="AB315" s="282"/>
      <c r="AC315" s="277"/>
      <c r="AD315" s="277"/>
      <c r="AE315" s="277"/>
      <c r="AF315" s="277"/>
      <c r="AG315" s="277"/>
    </row>
    <row r="316" spans="4:33">
      <c r="D316" s="80"/>
      <c r="E316" s="80"/>
      <c r="F316" s="322"/>
      <c r="G316" s="275"/>
      <c r="H316" s="275"/>
      <c r="I316" s="282"/>
      <c r="J316" s="282"/>
      <c r="K316" s="277"/>
      <c r="L316" s="277"/>
      <c r="M316" s="277"/>
      <c r="N316" s="277"/>
      <c r="O316" s="277"/>
      <c r="P316" s="280"/>
      <c r="Q316" s="280"/>
      <c r="R316" s="282"/>
      <c r="S316" s="282"/>
      <c r="T316" s="277"/>
      <c r="U316" s="277"/>
      <c r="V316" s="277"/>
      <c r="W316" s="277"/>
      <c r="X316" s="277"/>
      <c r="Y316" s="280"/>
      <c r="Z316" s="326"/>
      <c r="AA316" s="282"/>
      <c r="AB316" s="282"/>
      <c r="AC316" s="277"/>
      <c r="AD316" s="277"/>
      <c r="AE316" s="277"/>
      <c r="AF316" s="277"/>
      <c r="AG316" s="277"/>
    </row>
    <row r="317" spans="4:33">
      <c r="D317" s="80"/>
      <c r="E317" s="80"/>
      <c r="F317" s="322"/>
      <c r="G317" s="275"/>
      <c r="H317" s="275"/>
      <c r="I317" s="282"/>
      <c r="J317" s="282"/>
      <c r="K317" s="277"/>
      <c r="L317" s="277"/>
      <c r="M317" s="277"/>
      <c r="N317" s="277"/>
      <c r="O317" s="277"/>
      <c r="P317" s="280"/>
      <c r="Q317" s="280"/>
      <c r="R317" s="282"/>
      <c r="S317" s="282"/>
      <c r="T317" s="277"/>
      <c r="U317" s="277"/>
      <c r="V317" s="277"/>
      <c r="W317" s="277"/>
      <c r="X317" s="277"/>
      <c r="Y317" s="280"/>
      <c r="Z317" s="326"/>
      <c r="AA317" s="282"/>
      <c r="AB317" s="282"/>
      <c r="AC317" s="277"/>
      <c r="AD317" s="277"/>
      <c r="AE317" s="277"/>
      <c r="AF317" s="277"/>
      <c r="AG317" s="277"/>
    </row>
    <row r="318" spans="4:33">
      <c r="D318" s="105"/>
      <c r="E318" s="105"/>
      <c r="F318" s="313"/>
      <c r="G318" s="287"/>
      <c r="H318" s="287"/>
      <c r="I318" s="264"/>
      <c r="J318" s="264"/>
      <c r="K318" s="261"/>
      <c r="L318" s="261"/>
      <c r="M318" s="261"/>
      <c r="N318" s="261"/>
      <c r="O318" s="261"/>
      <c r="P318" s="288"/>
      <c r="Q318" s="288"/>
      <c r="R318" s="264"/>
      <c r="S318" s="264"/>
      <c r="T318" s="261"/>
      <c r="U318" s="261"/>
      <c r="V318" s="261"/>
      <c r="W318" s="261"/>
      <c r="X318" s="261"/>
      <c r="Y318" s="288"/>
      <c r="Z318" s="326"/>
      <c r="AA318" s="264"/>
      <c r="AB318" s="264"/>
      <c r="AC318" s="261"/>
      <c r="AD318" s="261"/>
      <c r="AE318" s="261"/>
      <c r="AF318" s="261"/>
      <c r="AG318" s="261"/>
    </row>
    <row r="319" spans="4:33">
      <c r="D319" s="80"/>
      <c r="E319" s="80"/>
      <c r="F319" s="322"/>
      <c r="G319" s="275"/>
      <c r="H319" s="275"/>
      <c r="I319" s="282"/>
      <c r="J319" s="282"/>
      <c r="K319" s="277"/>
      <c r="L319" s="277"/>
      <c r="M319" s="277"/>
      <c r="N319" s="277"/>
      <c r="O319" s="277"/>
      <c r="P319" s="280"/>
      <c r="Q319" s="280"/>
      <c r="R319" s="282"/>
      <c r="S319" s="282"/>
      <c r="T319" s="277"/>
      <c r="U319" s="277"/>
      <c r="V319" s="277"/>
      <c r="W319" s="277"/>
      <c r="X319" s="277"/>
      <c r="Y319" s="280"/>
      <c r="Z319" s="326"/>
      <c r="AA319" s="282"/>
      <c r="AB319" s="282"/>
      <c r="AC319" s="277"/>
      <c r="AD319" s="277"/>
      <c r="AE319" s="277"/>
      <c r="AF319" s="277"/>
      <c r="AG319" s="277"/>
    </row>
    <row r="320" spans="4:33">
      <c r="D320" s="80"/>
      <c r="E320" s="80"/>
      <c r="F320" s="322"/>
      <c r="G320" s="275"/>
      <c r="H320" s="275"/>
      <c r="I320" s="282"/>
      <c r="J320" s="282"/>
      <c r="K320" s="277"/>
      <c r="L320" s="277"/>
      <c r="M320" s="277"/>
      <c r="N320" s="277"/>
      <c r="O320" s="277"/>
      <c r="P320" s="280"/>
      <c r="Q320" s="280"/>
      <c r="R320" s="282"/>
      <c r="S320" s="282"/>
      <c r="T320" s="277"/>
      <c r="U320" s="277"/>
      <c r="V320" s="277"/>
      <c r="W320" s="277"/>
      <c r="X320" s="277"/>
      <c r="Y320" s="280"/>
      <c r="Z320" s="326"/>
      <c r="AA320" s="282"/>
      <c r="AB320" s="282"/>
      <c r="AC320" s="277"/>
      <c r="AD320" s="277"/>
      <c r="AE320" s="277"/>
      <c r="AF320" s="277"/>
      <c r="AG320" s="277"/>
    </row>
    <row r="321" spans="4:33">
      <c r="D321" s="80"/>
      <c r="E321" s="80"/>
      <c r="F321" s="322"/>
      <c r="G321" s="275"/>
      <c r="H321" s="275"/>
      <c r="I321" s="282"/>
      <c r="J321" s="282"/>
      <c r="K321" s="277"/>
      <c r="L321" s="277"/>
      <c r="M321" s="277"/>
      <c r="N321" s="277"/>
      <c r="O321" s="277"/>
      <c r="P321" s="280"/>
      <c r="Q321" s="280"/>
      <c r="R321" s="282"/>
      <c r="S321" s="282"/>
      <c r="T321" s="277"/>
      <c r="U321" s="277"/>
      <c r="V321" s="277"/>
      <c r="W321" s="277"/>
      <c r="X321" s="277"/>
      <c r="Y321" s="280"/>
      <c r="Z321" s="326"/>
      <c r="AA321" s="282"/>
      <c r="AB321" s="282"/>
      <c r="AC321" s="277"/>
      <c r="AD321" s="277"/>
      <c r="AE321" s="277"/>
      <c r="AF321" s="277"/>
      <c r="AG321" s="277"/>
    </row>
    <row r="322" spans="4:33">
      <c r="D322" s="105"/>
      <c r="E322" s="105"/>
      <c r="F322" s="313"/>
      <c r="G322" s="287"/>
      <c r="H322" s="287"/>
      <c r="I322" s="264"/>
      <c r="J322" s="264"/>
      <c r="K322" s="261"/>
      <c r="L322" s="261"/>
      <c r="M322" s="261"/>
      <c r="N322" s="261"/>
      <c r="O322" s="261"/>
      <c r="P322" s="288"/>
      <c r="Q322" s="288"/>
      <c r="R322" s="264"/>
      <c r="S322" s="264"/>
      <c r="T322" s="261"/>
      <c r="U322" s="261"/>
      <c r="V322" s="261"/>
      <c r="W322" s="261"/>
      <c r="X322" s="261"/>
      <c r="Y322" s="288"/>
      <c r="Z322" s="326"/>
      <c r="AA322" s="264"/>
      <c r="AB322" s="264"/>
      <c r="AC322" s="261"/>
      <c r="AD322" s="261"/>
      <c r="AE322" s="261"/>
      <c r="AF322" s="261"/>
      <c r="AG322" s="261"/>
    </row>
  </sheetData>
  <sheetProtection password="CC29" sheet="1"/>
  <mergeCells count="10">
    <mergeCell ref="D2:F3"/>
    <mergeCell ref="I2:O2"/>
    <mergeCell ref="Z2:AG2"/>
    <mergeCell ref="I3:K3"/>
    <mergeCell ref="L3:N3"/>
    <mergeCell ref="R3:T3"/>
    <mergeCell ref="U3:W3"/>
    <mergeCell ref="AA3:AC3"/>
    <mergeCell ref="AD3:AF3"/>
    <mergeCell ref="Q2:X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7DED992F8C2E4C99F552734A7C3BFC" ma:contentTypeVersion="1" ma:contentTypeDescription="Create a new document." ma:contentTypeScope="" ma:versionID="bf3f749ccbbcab9095daa8e3e9ca42b8">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ED9ED25-74DE-4C59-AA8F-F602649E08EF}">
  <ds:schemaRefs>
    <ds:schemaRef ds:uri="http://schemas.microsoft.com/sharepoint/v3/contenttype/forms"/>
  </ds:schemaRefs>
</ds:datastoreItem>
</file>

<file path=customXml/itemProps2.xml><?xml version="1.0" encoding="utf-8"?>
<ds:datastoreItem xmlns:ds="http://schemas.openxmlformats.org/officeDocument/2006/customXml" ds:itemID="{749E892E-79EF-428E-94A6-B0D53102E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31B614-ECEE-4FF8-9651-C8F49236E2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Detailed calculation 2026-27</vt:lpstr>
      <vt:lpstr>Summary of MTEF calculations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Bongani Daka</dc:creator>
  <cp:lastModifiedBy>Jacques Engelbrecht</cp:lastModifiedBy>
  <dcterms:created xsi:type="dcterms:W3CDTF">2017-01-31T07:43:10Z</dcterms:created>
  <dcterms:modified xsi:type="dcterms:W3CDTF">2026-02-25T07:48:31Z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ersonal Use">
    <vt:lpwstr>1</vt:lpwstr>
  </property>
  <property fmtid="{D5CDD505-2E9C-101B-9397-08002B2CF9AE}" pid="3" name="Sensitivity">
    <vt:lpwstr>Personal</vt:lpwstr>
  </property>
</Properties>
</file>